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680" tabRatio="822" firstSheet="2" activeTab="5"/>
  </bookViews>
  <sheets>
    <sheet name="доходы 2019 прил.3" sheetId="1" r:id="rId1"/>
    <sheet name="доходы 2020-2021 прил. 4" sheetId="2" r:id="rId2"/>
    <sheet name="Расходы 2020-2021 гг. прил 6" sheetId="3" r:id="rId3"/>
    <sheet name="Дорож.фонд 2019 г. прил.9" sheetId="4" r:id="rId4"/>
    <sheet name="Дорож.ф. 20-21 г прил.10" sheetId="5" r:id="rId5"/>
    <sheet name="Расходы 2019 г. прил 5" sheetId="6" r:id="rId6"/>
    <sheet name="Гл.админ.дох. пр. 1" sheetId="7" r:id="rId7"/>
    <sheet name="Источ.фин.дефицита пр.2" sheetId="8" r:id="rId8"/>
    <sheet name="приложение 15" sheetId="9" r:id="rId9"/>
    <sheet name="приложение 16" sheetId="10" r:id="rId10"/>
    <sheet name="приложение 17" sheetId="11" r:id="rId11"/>
    <sheet name="прил.11" sheetId="12" r:id="rId12"/>
    <sheet name="прилож.12" sheetId="13" r:id="rId13"/>
    <sheet name="приложение 18" sheetId="14" r:id="rId14"/>
    <sheet name="прил.13" sheetId="15" r:id="rId15"/>
    <sheet name="прил.14" sheetId="16" r:id="rId16"/>
    <sheet name="19" sheetId="17" r:id="rId17"/>
  </sheets>
  <definedNames/>
  <calcPr fullCalcOnLoad="1"/>
</workbook>
</file>

<file path=xl/sharedStrings.xml><?xml version="1.0" encoding="utf-8"?>
<sst xmlns="http://schemas.openxmlformats.org/spreadsheetml/2006/main" count="1289" uniqueCount="560">
  <si>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</si>
  <si>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Закупка товаров, работ и услуг для государственных (муниципальных) нужд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</si>
  <si>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</si>
  <si>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1 14 00000 00 0000 000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</si>
  <si>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</si>
  <si>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</si>
  <si>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Раздел, подраздел</t>
  </si>
  <si>
    <t>Целевая статья расходов</t>
  </si>
  <si>
    <t>Вид расходов</t>
  </si>
  <si>
    <t>Руководство и управление в сфере установленных функций органов местного самоуправления поселений</t>
  </si>
  <si>
    <t>Иные бюджетные ассигнования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</si>
  <si>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</si>
  <si>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</si>
  <si>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</si>
  <si>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Расходы, связанные с приемом и обслуживанием официальных делегаций и отдельных лиц, организацией, проведением и участием в мероприятиях</t>
  </si>
  <si>
    <t>200</t>
  </si>
  <si>
    <t>Межбюджетные трансферьы</t>
  </si>
  <si>
    <t>ВСЕГО</t>
  </si>
  <si>
    <t>Приложение 4</t>
  </si>
  <si>
    <t>тыс.руб.</t>
  </si>
  <si>
    <t>Налог на доходы физических лиц</t>
  </si>
  <si>
    <t>Земельный налог</t>
  </si>
  <si>
    <t>Бюджет по доходам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</si>
  <si>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</si>
  <si>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соотведствии с законодательными актами РФ на совершение нотариальных действий</t>
  </si>
  <si>
    <t>Наименование расходов</t>
  </si>
  <si>
    <t>Сумма</t>
  </si>
  <si>
    <t>1 06 04011 02 0000 110</t>
  </si>
  <si>
    <t>Транспортный налог с организаций</t>
  </si>
  <si>
    <t>Межбюджетные трансферты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</si>
  <si>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</si>
  <si>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</si>
  <si>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</si>
  <si>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Код классификации источников финансирования дефицита</t>
  </si>
  <si>
    <t>№ п/п</t>
  </si>
  <si>
    <t>1.</t>
  </si>
  <si>
    <t>ПРОГРАММА</t>
  </si>
  <si>
    <t>Кредитные соглашения и договоры</t>
  </si>
  <si>
    <t>0,0</t>
  </si>
  <si>
    <t xml:space="preserve"> </t>
  </si>
  <si>
    <t>Составление протоколов об административных правонарушениях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</si>
  <si>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</si>
  <si>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</si>
  <si>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</si>
  <si>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</si>
  <si>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</si>
  <si>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</si>
  <si>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</si>
  <si>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</si>
  <si>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</si>
  <si>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</si>
  <si>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100</t>
  </si>
  <si>
    <t>1 01 02020 01 0000 110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</si>
  <si>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</si>
  <si>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органами местного самоуправления поселения, казенными учреждениями, органами управления государственными внебюджетными фондами</t>
  </si>
  <si>
    <t>Код администратора</t>
  </si>
  <si>
    <t>Вильвенского сельского поселения</t>
  </si>
  <si>
    <t>Разработка официальной символики муниципального образования</t>
  </si>
  <si>
    <t>Сумма, тыс.рублей</t>
  </si>
  <si>
    <t>Кредиты кредитных организаций в валюте Российской Федерации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</si>
  <si>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</si>
  <si>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</si>
  <si>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</si>
  <si>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</si>
  <si>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-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</si>
  <si>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</si>
  <si>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</si>
  <si>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>640 01 02 00 00 01 0000 710</t>
  </si>
  <si>
    <t>640 01 02 00 00 01 0000 810</t>
  </si>
  <si>
    <t>640 01 03 01 00 01 0000 710</t>
  </si>
  <si>
    <t>640 01 03 01 00 10 0000 810</t>
  </si>
  <si>
    <t>Увеличение прочих остатков денежных средств бюджета Вильвенского  сельского поселения</t>
  </si>
  <si>
    <t>640 01 06 05 02 05 0000 640</t>
  </si>
  <si>
    <t>640 01 06 05 02 05 0000 540</t>
  </si>
  <si>
    <t>Вильвенского  сельского поселения</t>
  </si>
  <si>
    <t>1 05 00000 00 0000 000</t>
  </si>
  <si>
    <t>1 05 02000 02 0000 110</t>
  </si>
  <si>
    <t>1 05 02010 02 0000 110</t>
  </si>
  <si>
    <t>1 06 00000 00 0000 000</t>
  </si>
  <si>
    <t>НАЛОГИ НА ИМУЩЕСТВО</t>
  </si>
  <si>
    <t>1 06 01000 00 0000 110</t>
  </si>
  <si>
    <t>1 06 01030 10 0000 110</t>
  </si>
  <si>
    <t>1 06 04000 02 0000 110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</si>
  <si>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</si>
  <si>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</si>
  <si>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</si>
  <si>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</si>
  <si>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</si>
  <si>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</si>
  <si>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</si>
  <si>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</si>
  <si>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Администрация Вильвенского сельского поселения Добрянского муниципального района Пермского края                                                                                                          </t>
  </si>
  <si>
    <t>Наименование администратора источников финансирования дефицита бюджета Вильвенского сельского поселения</t>
  </si>
  <si>
    <t>640 01 05 02 01 10 0000 510</t>
  </si>
  <si>
    <t>640 01 05 02 01 10 0000 610</t>
  </si>
  <si>
    <t>Получение кредитов от кредитных организаций бюджетом Вильвенского сельского поселения в валюте Российской Федерации</t>
  </si>
  <si>
    <t>Погашение кредитов, полученных от кредитных организаций  бюджетом Вильвенского сельского поселения в валюте Российской Федерации</t>
  </si>
  <si>
    <t>Получение кредитов от других бюджетов бюджетной системы Российской Федерации бюджетом Вильвенского сельского поселения в валюте Российской Федерации</t>
  </si>
  <si>
    <t>Погашение бюджетом Вильвенского  сельского поселения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</si>
  <si>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бюджета Вильвенского сельского поселения</t>
  </si>
  <si>
    <t>Предоставление бюджетных кредитов другим бюджетам   бюджетной системы РФ из бюджета муниципального района в валюте РФ</t>
  </si>
  <si>
    <t>Обеспечение деятельности органов местного самоуправления Вильвенского сельского поселения</t>
  </si>
  <si>
    <t>Муниципальная программа Вильвенского сельского поселения "Инфраструктура Вильвенского поселения"</t>
  </si>
  <si>
    <t>1 03 02000 01 0000 110</t>
  </si>
  <si>
    <t>1 03 02250 01 0000 110</t>
  </si>
  <si>
    <t>1 03 02230 01 0000 110</t>
  </si>
  <si>
    <t>1 03 02240 01 0000 110</t>
  </si>
  <si>
    <t>Приложение 2</t>
  </si>
  <si>
    <t>Обеспечение выполнения функций органами местного самоуправления</t>
  </si>
  <si>
    <t>Межбюджетные трансферты, передаваемые в бюджет муниципального района жля осуществления полномочий в области градостроительной деятельности</t>
  </si>
  <si>
    <t>Межбюджетные трансферты передаваемые в бюджет муниципального района на обеспечение содержания Единой дежурно-диспечерской службы.</t>
  </si>
  <si>
    <t>Полномочия в области земельного контроля за использованием земель Вильвенского сельского поселения</t>
  </si>
  <si>
    <t>Межбюджетные трансферты, передаваемые в бюджет муниципального района для осуществления части полномочий бюджета поселения</t>
  </si>
  <si>
    <t>Резервный фонд администрации Вильвенского сельского поселения</t>
  </si>
  <si>
    <t xml:space="preserve">800 </t>
  </si>
  <si>
    <t>800</t>
  </si>
  <si>
    <t>Иные бюджжетные ассигнования</t>
  </si>
  <si>
    <t>02 0 2020</t>
  </si>
  <si>
    <t>Мероприятия по обслуживанию и содержанию наружного уличного освещения (ремонт сетей)</t>
  </si>
  <si>
    <t>Реализация политики органов местного самоуправления Вильвенского сельского поселения в области приватизации и управления муниципальной собственностью</t>
  </si>
  <si>
    <t xml:space="preserve">Мероприятия по обеспечению пожарной безопасности в границах поселения </t>
  </si>
  <si>
    <t>Приложение 13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</si>
  <si>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</si>
  <si>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</si>
  <si>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</si>
  <si>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</si>
  <si>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</si>
  <si>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</si>
  <si>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</si>
  <si>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</si>
  <si>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</si>
  <si>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</si>
  <si>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</si>
  <si>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</si>
  <si>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</si>
  <si>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</si>
  <si>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поступления, зачисляемые в бюджеты сельских 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</si>
  <si>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</si>
  <si>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</si>
  <si>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Муниципальная программа Вильвенского сельского поселения "Управление земельными ресурсами и имуществом Вильвенского поселения"</t>
  </si>
  <si>
    <t>Межевание земельных участков, находящихся в собственности сельского поселения</t>
  </si>
  <si>
    <t>03 0 2004</t>
  </si>
  <si>
    <t>Оплата НДС от продажи имущества и права заключения договоров аренды земельных участков</t>
  </si>
  <si>
    <t>Межбюджетные трансферты, передаваемые в бюджет муниципального района для осуществления полномочий в области градостроительной деятельности</t>
  </si>
  <si>
    <t>Приложение 5</t>
  </si>
  <si>
    <t>Средства поселений на уплату членских взносов в Совет муниципальных образований Пермского края</t>
  </si>
  <si>
    <t xml:space="preserve">Содержание имущества находящегося в казне поселения </t>
  </si>
  <si>
    <t xml:space="preserve">Возмещение затрат за электрическую энергию уличного освещения жителям поселения.
</t>
  </si>
  <si>
    <t>02 0 5390</t>
  </si>
  <si>
    <t>Финансовое обеспечение дорожной деятельности за счет средств федерального бюджета.</t>
  </si>
  <si>
    <t>600</t>
  </si>
  <si>
    <t>Акцизы по подакцизным товарам (продукции), производимым на территории Российской федерации</t>
  </si>
  <si>
    <t>Основное мероприятие "Создание условий для организации и проведения культурно-массовых мероприятий"</t>
  </si>
  <si>
    <t>Закупка товаров, работ и услуг для государственных (муниципальных) нужд</t>
  </si>
  <si>
    <t>Предоставление субсидий федеральным бюджетным, автономным учреждениям и иным некоммерческим организациям</t>
  </si>
  <si>
    <t>Субсидии автономным учреждениям</t>
  </si>
  <si>
    <t>620</t>
  </si>
  <si>
    <t>Муниципальная программа Вильвенского сельского поселения "Совершенствование системы муниципального уровня"</t>
  </si>
  <si>
    <t>Основное мероприятие "Обеспечение функционирования информационной и телекоммуникационной инфраструктуры в органах местного самоуправления Вильвенского сельского поселения"</t>
  </si>
  <si>
    <t xml:space="preserve">Основное мероприятие " Финансовое обеспечение непредвиденных расхдов за счет средств Резервного фонда администрации  Вильвенского сельского поселения" </t>
  </si>
  <si>
    <t>Основное мероприятие " Судебная защита интересов казны Вильвенского сельского поселения"</t>
  </si>
  <si>
    <t>Основное мероприятие "Организация мероприятий в сфере земельных отношений"</t>
  </si>
  <si>
    <t>Наименование муниципальной программы, направления расходов</t>
  </si>
  <si>
    <t xml:space="preserve">Муниципальная программа </t>
  </si>
  <si>
    <t>«Инфраструктура Вильвенского сельского поселения»</t>
  </si>
  <si>
    <t>1.1.</t>
  </si>
  <si>
    <t>Паспортизация дорог общего пользования в границах поселения</t>
  </si>
  <si>
    <t>Всего:</t>
  </si>
  <si>
    <t>Выполнение работ по содержанию автомобильных дорог общего пользования местного значения и искусственных сооружений на них</t>
  </si>
  <si>
    <t>1.2</t>
  </si>
  <si>
    <t>1.2.</t>
  </si>
  <si>
    <t xml:space="preserve">01 0 00 00000 </t>
  </si>
  <si>
    <t xml:space="preserve">01 0 01 00000 </t>
  </si>
  <si>
    <t xml:space="preserve">01 0 02 00000 </t>
  </si>
  <si>
    <t xml:space="preserve">01 0 01 00010 </t>
  </si>
  <si>
    <t>01 0 02 00020</t>
  </si>
  <si>
    <t>01 0 02 00030</t>
  </si>
  <si>
    <t>01 0 02 00050</t>
  </si>
  <si>
    <t>01 0 02 00060</t>
  </si>
  <si>
    <t xml:space="preserve">02 0 00 00000 </t>
  </si>
  <si>
    <t xml:space="preserve">03 0 00 00000 </t>
  </si>
  <si>
    <t xml:space="preserve">04 0 00 00000 </t>
  </si>
  <si>
    <t>Основное мероприятие "Обеспечение услугами по организации досуга и услугами организаций культуры"</t>
  </si>
  <si>
    <t>Распоряжение земельными участками, государственная собственность на которые не разграничена</t>
  </si>
  <si>
    <t>Код  администратора</t>
  </si>
  <si>
    <t>Код классификации доходов</t>
  </si>
  <si>
    <t>МКУ "Администрация Вильвенского сельского поселения"</t>
  </si>
  <si>
    <t xml:space="preserve">640 1 08 04020 01 1000 110  </t>
  </si>
  <si>
    <t xml:space="preserve">640 1 08 04020 01 4000 110 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</si>
  <si>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</si>
  <si>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640 1 11 05035 10 0000 120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</si>
  <si>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</si>
  <si>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640 1 14 02053 10 0000 410</t>
  </si>
  <si>
    <t>640 1 14 02053 10 0000 440</t>
  </si>
  <si>
    <t>640 1 14 06025 10 0000 430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</si>
  <si>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</si>
  <si>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640 1 16 90050 10 0000 140</t>
  </si>
  <si>
    <t>640 1 17 01050 10 0000 180</t>
  </si>
  <si>
    <t>640 1 17 02020 10 0000 180</t>
  </si>
  <si>
    <t>640 1 17 05050 10 0000 180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</si>
  <si>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</si>
  <si>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</si>
  <si>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640 1 11 05013 10 0000 120</t>
  </si>
  <si>
    <t>640 1 14 06013 10 0000 430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</si>
  <si>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</si>
  <si>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640 1 11 05313 10 0000 120
</t>
  </si>
  <si>
    <t xml:space="preserve"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
</t>
  </si>
  <si>
    <t xml:space="preserve">640 1 11 05314 10 0000 120
</t>
  </si>
  <si>
    <t xml:space="preserve"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
</t>
  </si>
  <si>
    <t xml:space="preserve">640 1 11 05325 10 0000 120
</t>
  </si>
  <si>
    <t xml:space="preserve"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
</t>
  </si>
  <si>
    <t xml:space="preserve">640 1 14 06313 10 0000 430
</t>
  </si>
  <si>
    <t xml:space="preserve">640 1 14 06325 10 0000 430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</si>
  <si>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
</t>
  </si>
  <si>
    <t>задолженность на 01.01.2019</t>
  </si>
  <si>
    <t>02 0 01 00000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</si>
  <si>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</si>
  <si>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02 0 01 00010</t>
  </si>
  <si>
    <t>02 0 01 00020</t>
  </si>
  <si>
    <t>03 0 01 00000</t>
  </si>
  <si>
    <t>03 0 01 00010</t>
  </si>
  <si>
    <t>03 0 01 00020</t>
  </si>
  <si>
    <t>Муниципальная программа "Управление муниципальными финансами и муниципальным долгом Вильвенского сельского поселения</t>
  </si>
  <si>
    <t>04 0 01 00000</t>
  </si>
  <si>
    <t xml:space="preserve">Обеспечение деятельности функционирования информационной и телекоммуникационной инфраструктуры </t>
  </si>
  <si>
    <t>04 0 01 00010</t>
  </si>
  <si>
    <t xml:space="preserve">Резервный фонд </t>
  </si>
  <si>
    <t>05 0 01 00010</t>
  </si>
  <si>
    <t>Непрограмные направления расходов бюджета Вильвенского сельского поселения</t>
  </si>
  <si>
    <t>91 0 00 00000</t>
  </si>
  <si>
    <t>91 0 00 00010</t>
  </si>
  <si>
    <t>91 0 00 00030</t>
  </si>
  <si>
    <t>92 0 00 00000</t>
  </si>
  <si>
    <t xml:space="preserve">Мероприятия, осуществляемые органами
местного самоуправления Вильвенского сельского поселения, в рамках непрограммных направлений расходов
</t>
  </si>
  <si>
    <t>92 0 00 00030</t>
  </si>
  <si>
    <t>92 0 00 00040</t>
  </si>
  <si>
    <t>92 0 00 00050</t>
  </si>
  <si>
    <t>90 0 00 00000</t>
  </si>
  <si>
    <t>Глава поселения</t>
  </si>
  <si>
    <t>Наименование передаваемого полномочия</t>
  </si>
  <si>
    <t>Сумма, тыс.руб.</t>
  </si>
  <si>
    <t>Субсидии, передаваемые в бюджет муниципального района на обеспечение содержания Единой дежурно-диспетчерской службы</t>
  </si>
  <si>
    <t>Итого:</t>
  </si>
  <si>
    <t>Приложение 14</t>
  </si>
  <si>
    <t>Приложение 17</t>
  </si>
  <si>
    <t>Приложение 15</t>
  </si>
  <si>
    <t>Приложение 16</t>
  </si>
  <si>
    <t>(тыс.руб.)</t>
  </si>
  <si>
    <t>Муниципальные гарантии</t>
  </si>
  <si>
    <t>Наименование получателя</t>
  </si>
  <si>
    <t>ИТОГО</t>
  </si>
  <si>
    <t>Цели гарантирования</t>
  </si>
  <si>
    <t>Х</t>
  </si>
  <si>
    <t>2.</t>
  </si>
  <si>
    <t>Объем муниципального долга Вильвенского сельского поселения в соответствии с договорами о предоставлении муниципальных гарантий Вильвенского сельского поселения</t>
  </si>
  <si>
    <t>2.1.</t>
  </si>
  <si>
    <t>Остаток задолженности по предоставленным муниципальным гарантиям Вильвенского сельского поселения в прошлые годы</t>
  </si>
  <si>
    <t>2.2.</t>
  </si>
  <si>
    <t xml:space="preserve">Предоставление муниципальных гарантий Вильвенского сельского поселения в очередном финансовом году </t>
  </si>
  <si>
    <t>2.3.</t>
  </si>
  <si>
    <t>Возникновение обязательств в очередном финансовом году в соответствии с договорами о предоставлении муниципальных гарантий Вильвенского сельского поселения</t>
  </si>
  <si>
    <t>2.4.</t>
  </si>
  <si>
    <t>Исполнение принципалами обязательств в очередном финансовом году в соответствии с договорами о предоставлении муниципальных гарантий Вильвенского сельского поселения</t>
  </si>
  <si>
    <t>3.</t>
  </si>
  <si>
    <t>Объем бюджетных ассигнований, предусмотреный на исполнение гарантий по возможным гарантийным случаям</t>
  </si>
  <si>
    <t>4.</t>
  </si>
  <si>
    <t>Право регрессного требования</t>
  </si>
  <si>
    <t>Программа муниципальных гарантий Вильвенского сельского поселения на 2016 год</t>
  </si>
  <si>
    <t>по состоянию на 01.01.2016</t>
  </si>
  <si>
    <t>Приложение 18</t>
  </si>
  <si>
    <t>Приложение 6</t>
  </si>
  <si>
    <t xml:space="preserve">Основное мероприятия "Обслуживание и содержанию наружного уличного освещения" </t>
  </si>
  <si>
    <t>Приложение 3</t>
  </si>
  <si>
    <t>02 0 02 00000</t>
  </si>
  <si>
    <t>Мероприятия по обслуживанию и содержанию наружного уличного освещения</t>
  </si>
  <si>
    <t>01 0 03 00000</t>
  </si>
  <si>
    <t>92 0 00 00060</t>
  </si>
  <si>
    <t>Наименование  главных администраторов доходов бюджета Вильвенского сельского поселения</t>
  </si>
  <si>
    <t>Приложение 12</t>
  </si>
  <si>
    <t>01 0 03 00060</t>
  </si>
  <si>
    <t>02 0 02 00030</t>
  </si>
  <si>
    <t>92 0 00 2П160</t>
  </si>
  <si>
    <t>Снос объектов недвижимости для подготовки земельных участков под ИЖС</t>
  </si>
  <si>
    <t>92 0 00 51180</t>
  </si>
  <si>
    <t>Муниципальная программа Вильвенского сельского поселения "Культура и развитие  физической культуры и спорта"</t>
  </si>
  <si>
    <t>Исполнение обязательствв части исполнения решения судов</t>
  </si>
  <si>
    <t>1 11 05035 10 0000 120</t>
  </si>
  <si>
    <t>Основное мероприятие "Мероприятия по благоустройству сельского поселения"</t>
  </si>
  <si>
    <t>Мероприятия по ликвидации несанкционированных свалок</t>
  </si>
  <si>
    <t>Мероприяти по содержанию мест захоронения</t>
  </si>
  <si>
    <t>Основное мероприятие "Мероприятия по водоснабжению"</t>
  </si>
  <si>
    <t>Налоги на совокупный налог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</si>
  <si>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</si>
  <si>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 учреждений (за исключением имущества бюджетных и автономных учреждений)</t>
  </si>
  <si>
    <t xml:space="preserve">Доходы от продажи материальных и нематеральных активов 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</si>
  <si>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</si>
  <si>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</si>
  <si>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</si>
  <si>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</si>
  <si>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01 0 05 00000</t>
  </si>
  <si>
    <t>Основное мероприятие «Меры социальной поддержки работникам учреждений культуры, проживающим в сельской местности и поселках городского типа (рабочих поселках), по оплате жилого помещения и коммунальных услуг»</t>
  </si>
  <si>
    <t xml:space="preserve">01 0 05 2С020 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</si>
  <si>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</si>
  <si>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300</t>
  </si>
  <si>
    <t>Социальное обеспечение и иные выплаты населению</t>
  </si>
  <si>
    <t>Проведение спортивного мероприятия «День физкультурника» с участием спортивных команд на территории Вильвенского сельского поселения</t>
  </si>
  <si>
    <t>Основное мероприятие «Развитие физической культуры и спорта на территории Вильвенского сельского поселения"</t>
  </si>
  <si>
    <t>Участие в физкультурно-массовых мероприятиях, спортивных соревнованиях</t>
  </si>
  <si>
    <t>Участие творческих коллективов поселения в районных конкурсах</t>
  </si>
  <si>
    <t>Проведение новогодних мероприятий</t>
  </si>
  <si>
    <t>Проведение мероприятий, посвященных календарным и юбилейным датам</t>
  </si>
  <si>
    <t>2019 год</t>
  </si>
  <si>
    <t>91 0 00 00020</t>
  </si>
  <si>
    <t>Депутаты представительного органа поселения</t>
  </si>
  <si>
    <t>?</t>
  </si>
  <si>
    <t>92 0 00 00090</t>
  </si>
  <si>
    <t>Средства на эвакуацию тел невостребованных умерших</t>
  </si>
  <si>
    <t xml:space="preserve"> 2019 год, сумма, тыс. рублей</t>
  </si>
  <si>
    <t>02 0 03 00000</t>
  </si>
  <si>
    <t>Благоустройство сельского поселения</t>
  </si>
  <si>
    <t>02 0 07 00000</t>
  </si>
  <si>
    <t>01 0 03 00080</t>
  </si>
  <si>
    <t>02 0 03 00060</t>
  </si>
  <si>
    <t>02 0 03 00070</t>
  </si>
  <si>
    <t>02 0 03 00080</t>
  </si>
  <si>
    <t>Объект расходования средств</t>
  </si>
  <si>
    <t>1 06 06030 00 0000 110</t>
  </si>
  <si>
    <t>.000</t>
  </si>
  <si>
    <t>2 00 00000 00 0000 000</t>
  </si>
  <si>
    <t>БЕЗВОЗМЕЗДНЫЕ ПОСТУПЛЕНИЯ</t>
  </si>
  <si>
    <t>Субвенции бюджетам сельских поселений на выполнение передаваемых полномочий субъектов Российской Федерации(льготно-коммунальные ЖКУ)</t>
  </si>
  <si>
    <t>Разработка проектно-сметной документации «Строительство системы водоснабжения (водопровода) в п.Вильва»</t>
  </si>
  <si>
    <t>02 0 07 00040</t>
  </si>
  <si>
    <t>640 2 02 30024 10 0000 151</t>
  </si>
  <si>
    <t>640 2 02 49999 10 0000 151</t>
  </si>
  <si>
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</si>
  <si>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</si>
  <si>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Ремонт автомобильных дорог общего пользования в границах поселения</t>
  </si>
  <si>
    <t>02 0 0 00040</t>
  </si>
  <si>
    <t xml:space="preserve">                                                                       Вильвенского сельского поселения</t>
  </si>
  <si>
    <t>1.3</t>
  </si>
  <si>
    <t>1 км. дороги в п.Вильва</t>
  </si>
  <si>
    <t>02 0 01 2Т200</t>
  </si>
  <si>
    <t>Ремонт автомобильных дорог и искусственных сооружений на них.</t>
  </si>
  <si>
    <t>Предоставление субсидий органам местного самоуправления на ремонт автомобильных дорог и искусственных сооружений на них.</t>
  </si>
  <si>
    <t>Обеспечение творческих коллективов сценическим инвентарем</t>
  </si>
  <si>
    <t xml:space="preserve">05 0 00 00000 </t>
  </si>
  <si>
    <t>05 0 01 00000</t>
  </si>
  <si>
    <t xml:space="preserve">05 0 02 00000 </t>
  </si>
  <si>
    <t>05 0 02 00020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</si>
  <si>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
</t>
  </si>
  <si>
    <t>к проекту решения Совета депутатов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</si>
  <si>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</si>
  <si>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</si>
  <si>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</si>
  <si>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</si>
  <si>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</si>
  <si>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Возврат бюджетных кредитов, предоставленных другим бюджетам бюджетной системы РФ  из бюджета муниципального района в валюте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</si>
  <si>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</si>
  <si>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</si>
  <si>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</si>
  <si>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</si>
  <si>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</si>
  <si>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</si>
  <si>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</si>
  <si>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</si>
  <si>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</si>
  <si>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</si>
  <si>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</si>
  <si>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</si>
  <si>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</si>
  <si>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2 02 49999 10 0000 151</t>
  </si>
  <si>
    <t>Прочие межбюджетные трансферты, передаваемые в бюджеты поселений</t>
  </si>
  <si>
    <t xml:space="preserve"> 2020 год, сумма, тыс. рублей</t>
  </si>
  <si>
    <t>Долговые обязательства Вильвенского сельского поселения</t>
  </si>
  <si>
    <t>2020 год</t>
  </si>
  <si>
    <t>задолженность на 01.01.2021</t>
  </si>
  <si>
    <t>Мероприятия по созданию условий для организации и проведения культурно-массовых мероприятий</t>
  </si>
  <si>
    <t>Основное мероприятие "Проведение технической инветаризации объектов, находящихся на территории Вильвенского сельского поселения"</t>
  </si>
  <si>
    <t>Проведение технической инветаризации объектов, находящихся на территории Вильвенского сельского поселения: памятники в п.Вильва и с.Голубята</t>
  </si>
  <si>
    <t>Основное мероприятие "Формирование современной городской среды на территории Вильвенского сельского поселения"</t>
  </si>
  <si>
    <t>Благоустройство  территории прилегающей к сельскому  Дому  культуры в п.Вильва</t>
  </si>
  <si>
    <t xml:space="preserve">Основное мероприятие " Осуществление капитальных вложений в объекты капитального строительства сельского поселения"
</t>
  </si>
  <si>
    <t>02 0 04 00000</t>
  </si>
  <si>
    <t>01 0 04 00000</t>
  </si>
  <si>
    <t>Основное мероприятие "Выполнение работ по текущему ремонту сельского Дома культуры в п.Вильва"</t>
  </si>
  <si>
    <t>Мероприятия по обустройству пандуса СДК в п.Вильва</t>
  </si>
  <si>
    <t>01 0 04 00100</t>
  </si>
  <si>
    <t>02 0 05 00000</t>
  </si>
  <si>
    <t>Основное мероприятие "Организация содержания муниципального жилого фонда Вильвенского сельского поселения</t>
  </si>
  <si>
    <t>02 0 05 00070</t>
  </si>
  <si>
    <t>Мероприятия по проведению в нормативное состояние муниципального жилого фонда</t>
  </si>
  <si>
    <t>Основное мероприятие "Обеспечение пожарной безопасности"</t>
  </si>
  <si>
    <t>Мероприятия по пожарной безопасности в границах поселения</t>
  </si>
  <si>
    <t>Основное мероприятие "Защита населенияи территории от чрезвычайных ситуаций, гражданская оборона"</t>
  </si>
  <si>
    <t>Приобретение генератора</t>
  </si>
  <si>
    <t>Мероприятия по профилактике правонарушений на территории Вильвенского сельского поселения</t>
  </si>
  <si>
    <t>Основное мероприятие "Обеспечение безопасности людей на водных объектах"</t>
  </si>
  <si>
    <t xml:space="preserve">Мероприятия по безопасности людей на водных объектах </t>
  </si>
  <si>
    <t>Обеспечение проведения выборов</t>
  </si>
  <si>
    <t>92 0 00 00010</t>
  </si>
  <si>
    <t>01 0 06 00000</t>
  </si>
  <si>
    <t>01 0 06 00010</t>
  </si>
  <si>
    <t>02 0 08 00000</t>
  </si>
  <si>
    <t>02 0 08 00010</t>
  </si>
  <si>
    <t>06 0 00 00000</t>
  </si>
  <si>
    <t>06 0 01 00000</t>
  </si>
  <si>
    <t>06 0 01 00010</t>
  </si>
  <si>
    <t>06 0 02 00000</t>
  </si>
  <si>
    <t>06 0 02 00020</t>
  </si>
  <si>
    <t>06 0 02 00030</t>
  </si>
  <si>
    <t>06 0 02 00040</t>
  </si>
  <si>
    <t>06 0 03 00000</t>
  </si>
  <si>
    <t>06 0 03 00050</t>
  </si>
  <si>
    <t>Проведение технической инветаризации объектов, находящихся на территории Вильвенского сельского поселения: мосты через речку Вильава и речку Кыж</t>
  </si>
  <si>
    <t>02 0 01 00080</t>
  </si>
  <si>
    <t>02 0 01 00070</t>
  </si>
  <si>
    <t>Муниципальная программа "Защита населения и  территорий   от чрезвычайных ситуаций, обеспечение противопожарной защиты объектов и населенных пунктов, обеспечение безопасности и охраны жизни людей на водных объектах Вильвенского сельского поселения"</t>
  </si>
  <si>
    <t>Проект организации доржного фонда</t>
  </si>
  <si>
    <t>02 0 09 00000</t>
  </si>
  <si>
    <t>02 0 09 00010</t>
  </si>
  <si>
    <t>Мероприятия по профилактике наркомании, токсикомании и алкоголизма на территории Вильвенского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</si>
  <si>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</si>
  <si>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</si>
  <si>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1 16 90050 10 0000 140</t>
  </si>
  <si>
    <t>1 17 00000 00 0000 000</t>
  </si>
  <si>
    <t>1 17 05000 00 0000 180</t>
  </si>
  <si>
    <t>1 16 90000 00 0000 140</t>
  </si>
  <si>
    <t>1 16 00000 00 0000 000</t>
  </si>
  <si>
    <t>1 17 05050 10 0000 180</t>
  </si>
  <si>
    <t>1 14 06025 10 0000 430</t>
  </si>
  <si>
    <t>1 17 05050 01 0000 180</t>
  </si>
  <si>
    <t>Проект организации дорожного фонда</t>
  </si>
  <si>
    <t>Основное мероприятие "Проведение технической инвентаризации объектов, находящихся на территории Вильвенского сельского поселения"</t>
  </si>
  <si>
    <t>Проведение технической инвентаризации объектов, находящихся на территории Вильвенского сельского поселения: памятники в п.Вильва и с.Голубята</t>
  </si>
  <si>
    <t>Омновное мероприятие "Мероприятия по проведению в нормативное состояние наружного уличного освещения в п.Вильва"</t>
  </si>
  <si>
    <t>Мероприятия по проведению в нормативное состояние наружного уличного освещения в п.Вильва</t>
  </si>
  <si>
    <t>Основное мероприятие "Защита населения и территории от чрезвычайных ситуаций, гражданская оборона"</t>
  </si>
  <si>
    <t>92 0 00 00020</t>
  </si>
  <si>
    <t>Перечень  главных администраторов доходов бюджета                                                                                                            Вильвенского сельского поселения на 2019 год</t>
  </si>
  <si>
    <t>Перечень   главных администраторов источников финансирования дефицита бюджета                                                                                                            Вильвенского сельского поселения на 2019 год</t>
  </si>
  <si>
    <t>Бюджет по доходам Вильвенского сельского поселения на 2019 год</t>
  </si>
  <si>
    <t>на 2020-2021 годы</t>
  </si>
  <si>
    <t>Сумма на 2020 г.</t>
  </si>
  <si>
    <t>Сумма на 2021 г.</t>
  </si>
  <si>
    <t>1 01 02030 01 0000 110</t>
  </si>
  <si>
    <t>Распределение бюджетных ассигнований по целевым статьям (муниципальным программам и непрограмным направлениям деятельности), группам видов расходов классификации расходов бюджета  Вильвенского сельского поселения на 2019 год.</t>
  </si>
  <si>
    <t>Разработка проектно-сметной документации «Строительство системы водоснабжения (водопровода) в п. Вильва»;</t>
  </si>
  <si>
    <t xml:space="preserve">Ремонт зоны санитарной охраны скважины </t>
  </si>
  <si>
    <t>02 0 07 00060</t>
  </si>
  <si>
    <t>Распределение бюджетных ассигнований по целевым статьям (муниципальным программам и непрограмным направлениям деятельности), группам видов расходов классификации расходов бюджета  Вильвенского сельского поселения на 2020-2021 года.</t>
  </si>
  <si>
    <t>2021 год</t>
  </si>
  <si>
    <t>01 0 02 00070</t>
  </si>
  <si>
    <t>Обеспечение творческих коллективов материальными запасами</t>
  </si>
  <si>
    <t>условно утвержденные расходы</t>
  </si>
  <si>
    <t>итого</t>
  </si>
  <si>
    <t>доход</t>
  </si>
  <si>
    <t>разница</t>
  </si>
  <si>
    <t>04 0 01 00020</t>
  </si>
  <si>
    <t>Утепление водонапорной башни в п.Вильва ул.Станционная</t>
  </si>
  <si>
    <t>Регистрация водопровода в п.Вильва (тех.планы)</t>
  </si>
  <si>
    <t>Мероприятия по строительству системы водоснабжения (водопровода) п. Вильва</t>
  </si>
  <si>
    <t>02 0 07 00020</t>
  </si>
  <si>
    <t>02 0 07 00070</t>
  </si>
  <si>
    <t>02 0 07 00080</t>
  </si>
  <si>
    <t xml:space="preserve">Распределение средств муниципального дорожного фонда
 Вильвенского сельского поселения на 2019 год
</t>
  </si>
  <si>
    <t>34,6  км дорог Вильвенского сельского поселения</t>
  </si>
  <si>
    <t>13 км.дорог ВСП (в количестве 19 шт)</t>
  </si>
  <si>
    <t>Распределение средств муниципального дорожного фонда
 Вильвенского сельского поселения на 2020-2021 годов</t>
  </si>
  <si>
    <t xml:space="preserve"> 2021 год, сумма, тыс. рублей</t>
  </si>
  <si>
    <t>Межбюджетные трансферты, передаваемые из бюджета Вильвенского сельского поселения бюджету Добрянского муниципального района на выполнение переданных полномочий поселения на  2020-2021 годах</t>
  </si>
  <si>
    <t>Вильвенского сельского поселения на 2020-2021 годы</t>
  </si>
  <si>
    <t>задолженность на 01.01.2022</t>
  </si>
  <si>
    <t>Трансферты, передаваемые из бюджета Пермского края в бюджет Вильвенского сельского поселения на выполнение отдельных государственных полномочий в соответствии с федеральным и краевым законодательством на 2019 год</t>
  </si>
  <si>
    <t>Трансферты, передаваемые из бюджета Пермского края в бюджет Вильвенского сельского поселения на выполнение отдельных государственных полномочий в соответствии с федеральным и краевым законодательством на 2020-2021 годы</t>
  </si>
  <si>
    <t>Программа муниципальных гарантий Вильвенского сельского поселения на 2019 год</t>
  </si>
  <si>
    <t>по состоянию на 01.01.2019</t>
  </si>
  <si>
    <t xml:space="preserve">Субвенции бюджетам сельских поселений на выполнение передаваемых полномочий субъектов Российской Федерации </t>
  </si>
  <si>
    <t>Вильвенского сельского поселения на 2019 год</t>
  </si>
  <si>
    <t>привлечение средств в 2019 году</t>
  </si>
  <si>
    <t>погашение основной суммы задолженности в 2019 году</t>
  </si>
  <si>
    <t>задолженность на 01.01.2020</t>
  </si>
  <si>
    <t>02 0 08 2Ж090</t>
  </si>
  <si>
    <t>Поддержка муниципальных программ формирования современной городской среды (расходы, не софинансируемые из федерального бюджета) (благоустройство территории прилегающей к сельскому Дому культуры в п. Вильва)</t>
  </si>
  <si>
    <t>640 2 02 15001 10 0000 150</t>
  </si>
  <si>
    <t>640 2 02 29999 10 0000 150</t>
  </si>
  <si>
    <t>640 2 02 35118 10 0000 150</t>
  </si>
  <si>
    <t>640 2 02 30024 10 0000 150</t>
  </si>
  <si>
    <t>640 2 02 49999 10 0000 150</t>
  </si>
  <si>
    <t>640 2 02 40014 10 0000 150</t>
  </si>
  <si>
    <t>640 2 19 60010 10 0000 150</t>
  </si>
  <si>
    <t>640 2 18 60010 10 0000 150</t>
  </si>
  <si>
    <t>640 2 08 05000 10 0000 150</t>
  </si>
  <si>
    <t>640 2 07 05030 10 0000 150</t>
  </si>
  <si>
    <t>Благоустройство  территории прилегающей к сельскому  Дому  культуры в п. Вильва</t>
  </si>
  <si>
    <t>Отлов и содержание безнадзорных животных</t>
  </si>
  <si>
    <t>92 0 00 2П040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</si>
  <si>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</si>
  <si>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92 000 2У090</t>
  </si>
  <si>
    <t>01 0 05 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</si>
  <si>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</si>
  <si>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92 0 00 2У090</t>
  </si>
  <si>
    <t xml:space="preserve"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 </t>
  </si>
  <si>
    <t>92 0 00 2У100</t>
  </si>
  <si>
    <t>Проект организации доржного движения в п.Вильва</t>
  </si>
  <si>
    <t>Снос перестойных насаждений</t>
  </si>
  <si>
    <t>02 0 03 00100</t>
  </si>
  <si>
    <t>Мероприятия по проведению в нормативное состояние объектов инженерной инфраструктуры</t>
  </si>
  <si>
    <t>02 0 07 00090</t>
  </si>
  <si>
    <t>Паспортизация сетей водопровода</t>
  </si>
  <si>
    <t>02 0 07 00100</t>
  </si>
  <si>
    <t>от 26.12.2018 №45</t>
  </si>
  <si>
    <t>к  решению Совета депутатов</t>
  </si>
  <si>
    <t>к решению Совета депутатов</t>
  </si>
  <si>
    <t>к   решению Совета депутатов</t>
  </si>
  <si>
    <t>Средства, передаваемые Добрянскому муниципальному району на выполнение полномочий по кассовому обслуживанию муниципальных учреждений поселений</t>
  </si>
  <si>
    <t>Средства, передаваемые в бюджет муниципального района на выполнение полномочий по осуществлению внешнего муниципального финансового контроля</t>
  </si>
  <si>
    <t>92 0 00 82130</t>
  </si>
  <si>
    <t xml:space="preserve">Средства, передаваемые в бюджет муниципального района на выполнение полномочий по осуществлению внешнего муниципального финансового контроля
</t>
  </si>
  <si>
    <t>92 0 00 82140</t>
  </si>
  <si>
    <t xml:space="preserve">муниципальных заимствований </t>
  </si>
  <si>
    <t xml:space="preserve">муниципальных  заимствований 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</si>
  <si>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</si>
  <si>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</si>
  <si>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</si>
  <si>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Закупка товаров, работ и услуг для обеспечения государственных (муниципальных) нуждгосударственных (муниципальных) нужд
</t>
  </si>
  <si>
    <t>Договоры и соглашения о получении Вильвенским сельским поселением  бюджетных кредитов от бюджетов других уровней бюджетной системы РФ</t>
  </si>
  <si>
    <t>Договоры и соглашения о получении Вильвенскимсельским поселением  бюджетных кредитов от бюджетов других уровней бюджетной системы РФ</t>
  </si>
  <si>
    <t xml:space="preserve">Код классификации источников внутреннего финансирования дефицита </t>
  </si>
  <si>
    <t>Изменение остатков средств на счетах по учету средств бюджета</t>
  </si>
  <si>
    <t xml:space="preserve">2019 год
Сумма,
тыс. рублей
</t>
  </si>
  <si>
    <t xml:space="preserve">Источники финансирования дефицита
бюджета Вильвенского сельского поселения
на 2019 год
</t>
  </si>
  <si>
    <t>640 01 05 02 01 10 0000 000</t>
  </si>
  <si>
    <t xml:space="preserve">2020 год
Сумма,
тыс. рублей
</t>
  </si>
  <si>
    <t>2021 год
Сумма,
тыс. рублей</t>
  </si>
  <si>
    <t xml:space="preserve">Источники финансирования дефицита
бюджета Вильвенского сельского поселения
на 2020-2021 годы
</t>
  </si>
  <si>
    <t>Наименование источников внутреннего финансирования дефицита бюджета сельского поселения</t>
  </si>
  <si>
    <t>Приложение 11</t>
  </si>
  <si>
    <t>Приложение 19</t>
  </si>
  <si>
    <t>2 02 30024 10 0000 150</t>
  </si>
  <si>
    <t>2 02 30024 00 0000 150</t>
  </si>
  <si>
    <t>2 02 35118 10 0000 150</t>
  </si>
  <si>
    <t>2 02 35118 00 0000 150</t>
  </si>
  <si>
    <t>2 02 15001 10 0000 150</t>
  </si>
  <si>
    <t>2 02 15000 00 0000 150</t>
  </si>
  <si>
    <t>от 26.12.2018 № 45</t>
  </si>
  <si>
    <t>Мероприятия на выполнение работ по содержанию автомобильных дорог общего пользования местного значения и искусственных сооружений на них</t>
  </si>
  <si>
    <t>Мероприятия, осуществляемые органами местного самоуправления Вильвенского сельского поселения, в рамках непрограммных направлений расходов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</si>
  <si>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</si>
  <si>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Приложение 9
к решению Совета депутатов
Вильвенского сельского поселения
от 26.12.2018 № 45</t>
  </si>
  <si>
    <t>Приложение 10 
к решению Совета депутатов
Вильвенского сельского поселения
от 26.12.2018 № 45</t>
  </si>
  <si>
    <t>мост через р. Кыж</t>
  </si>
  <si>
    <t>Проведение технической инветаризации объектов, находящихся на территории Вильвенского сельского поселения: мосты через р. Вильава и р. Кыж</t>
  </si>
  <si>
    <t>Всего</t>
  </si>
  <si>
    <t xml:space="preserve">Расходы на выплаты персоналу в целях обеспечения выполнения функций органами местного самоуправления поселения, казенными учреждениями, органами управления государственными внебюджетными фондами
</t>
  </si>
  <si>
    <t>Исполнение обязательств в части исполнения решения судов</t>
  </si>
  <si>
    <t>Межбюджетные трансферты, передаваемые из бюджета Вильвенского сельского поселения бюджету Добрянского муниципального района на выполнение переданных полномочий поселения на 2019 год</t>
  </si>
  <si>
    <t>Итого</t>
  </si>
  <si>
    <t>02 0 07 00030</t>
  </si>
  <si>
    <t>Работы по текущему ремонту артезианских скважин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</si>
</sst>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FF0000"/>
      <name val="Arial Cyr"/>
      <family val="0"/>
    </font>
    <font>
      <sz val="11"/>
      <color theme="0"/>
      <name val="Times New Roman"/>
      <family val="1"/>
    </font>
    <font>
      <sz val="10"/>
      <color theme="0"/>
      <name val="Arial Cyr"/>
      <family val="0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right" vertical="center" wrapText="1" shrinkToFit="1"/>
    </xf>
    <xf numFmtId="49" fontId="8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/>
    </xf>
    <xf numFmtId="180" fontId="4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185" fontId="5" fillId="0" borderId="10" xfId="0" applyNumberFormat="1" applyFont="1" applyBorder="1" applyAlignment="1">
      <alignment horizontal="right" vertical="center" wrapText="1" shrinkToFit="1"/>
    </xf>
    <xf numFmtId="180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 shrinkToFit="1"/>
    </xf>
    <xf numFmtId="49" fontId="4" fillId="35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distributed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49" fontId="8" fillId="36" borderId="10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 shrinkToFit="1"/>
    </xf>
    <xf numFmtId="49" fontId="8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 wrapText="1" shrinkToFit="1"/>
    </xf>
    <xf numFmtId="185" fontId="0" fillId="0" borderId="0" xfId="0" applyNumberFormat="1" applyAlignment="1">
      <alignment horizontal="justify" vertical="center"/>
    </xf>
    <xf numFmtId="180" fontId="4" fillId="0" borderId="10" xfId="0" applyNumberFormat="1" applyFont="1" applyBorder="1" applyAlignment="1">
      <alignment horizontal="center" vertical="center"/>
    </xf>
    <xf numFmtId="180" fontId="5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shrinkToFit="1"/>
    </xf>
    <xf numFmtId="0" fontId="6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185" fontId="9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85" fontId="4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top" wrapText="1"/>
    </xf>
    <xf numFmtId="185" fontId="4" fillId="0" borderId="10" xfId="0" applyNumberFormat="1" applyFont="1" applyFill="1" applyBorder="1" applyAlignment="1">
      <alignment horizontal="center" vertical="top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 shrinkToFit="1"/>
    </xf>
    <xf numFmtId="0" fontId="3" fillId="0" borderId="10" xfId="0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180" fontId="8" fillId="0" borderId="10" xfId="0" applyNumberFormat="1" applyFont="1" applyBorder="1" applyAlignment="1">
      <alignment horizontal="center" vertical="center" wrapText="1" shrinkToFit="1"/>
    </xf>
    <xf numFmtId="180" fontId="8" fillId="33" borderId="10" xfId="0" applyNumberFormat="1" applyFont="1" applyFill="1" applyBorder="1" applyAlignment="1">
      <alignment horizontal="center" vertical="center" wrapText="1" shrinkToFit="1"/>
    </xf>
    <xf numFmtId="180" fontId="4" fillId="33" borderId="10" xfId="0" applyNumberFormat="1" applyFont="1" applyFill="1" applyBorder="1" applyAlignment="1">
      <alignment horizontal="center" vertical="center" wrapText="1" shrinkToFit="1"/>
    </xf>
    <xf numFmtId="180" fontId="15" fillId="0" borderId="10" xfId="0" applyNumberFormat="1" applyFont="1" applyBorder="1" applyAlignment="1">
      <alignment horizontal="center" vertical="center" wrapText="1" shrinkToFit="1"/>
    </xf>
    <xf numFmtId="180" fontId="4" fillId="0" borderId="11" xfId="0" applyNumberFormat="1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center" wrapText="1" shrinkToFit="1"/>
    </xf>
    <xf numFmtId="0" fontId="8" fillId="35" borderId="12" xfId="0" applyFont="1" applyFill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wrapText="1"/>
    </xf>
    <xf numFmtId="0" fontId="8" fillId="33" borderId="12" xfId="0" applyFont="1" applyFill="1" applyBorder="1" applyAlignment="1">
      <alignment vertical="center" wrapText="1" shrinkToFit="1"/>
    </xf>
    <xf numFmtId="0" fontId="4" fillId="0" borderId="12" xfId="0" applyFont="1" applyBorder="1" applyAlignment="1">
      <alignment vertical="distributed" wrapText="1"/>
    </xf>
    <xf numFmtId="0" fontId="4" fillId="33" borderId="12" xfId="0" applyFont="1" applyFill="1" applyBorder="1" applyAlignment="1">
      <alignment vertical="center" wrapText="1" shrinkToFi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distributed" wrapText="1"/>
    </xf>
    <xf numFmtId="0" fontId="4" fillId="0" borderId="12" xfId="0" applyFont="1" applyBorder="1" applyAlignment="1">
      <alignment horizontal="left" vertical="center" wrapText="1" shrinkToFit="1"/>
    </xf>
    <xf numFmtId="0" fontId="5" fillId="36" borderId="12" xfId="0" applyFont="1" applyFill="1" applyBorder="1" applyAlignment="1">
      <alignment wrapText="1"/>
    </xf>
    <xf numFmtId="0" fontId="8" fillId="0" borderId="12" xfId="0" applyFont="1" applyBorder="1" applyAlignment="1">
      <alignment horizontal="left" vertical="distributed" wrapText="1" shrinkToFit="1"/>
    </xf>
    <xf numFmtId="0" fontId="4" fillId="35" borderId="12" xfId="0" applyFont="1" applyFill="1" applyBorder="1" applyAlignment="1">
      <alignment wrapText="1"/>
    </xf>
    <xf numFmtId="0" fontId="8" fillId="0" borderId="14" xfId="0" applyFont="1" applyBorder="1" applyAlignment="1">
      <alignment horizontal="left" vertical="distributed" wrapText="1" shrinkToFit="1"/>
    </xf>
    <xf numFmtId="0" fontId="5" fillId="36" borderId="12" xfId="0" applyFont="1" applyFill="1" applyBorder="1" applyAlignment="1">
      <alignment vertical="distributed" wrapText="1"/>
    </xf>
    <xf numFmtId="0" fontId="14" fillId="35" borderId="12" xfId="0" applyFont="1" applyFill="1" applyBorder="1" applyAlignment="1">
      <alignment vertical="distributed" wrapText="1"/>
    </xf>
    <xf numFmtId="0" fontId="4" fillId="35" borderId="12" xfId="0" applyFont="1" applyFill="1" applyBorder="1" applyAlignment="1">
      <alignment vertical="distributed" wrapText="1"/>
    </xf>
    <xf numFmtId="0" fontId="7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vertical="center" wrapText="1" shrinkToFit="1"/>
    </xf>
    <xf numFmtId="0" fontId="7" fillId="0" borderId="12" xfId="0" applyFont="1" applyBorder="1" applyAlignment="1">
      <alignment horizontal="left" vertical="top" wrapText="1" shrinkToFit="1"/>
    </xf>
    <xf numFmtId="0" fontId="4" fillId="0" borderId="12" xfId="0" applyFont="1" applyBorder="1" applyAlignment="1">
      <alignment vertical="center" wrapText="1" shrinkToFit="1"/>
    </xf>
    <xf numFmtId="0" fontId="4" fillId="35" borderId="12" xfId="0" applyFont="1" applyFill="1" applyBorder="1" applyAlignment="1">
      <alignment horizontal="left" vertical="center" wrapText="1" shrinkToFit="1"/>
    </xf>
    <xf numFmtId="180" fontId="16" fillId="0" borderId="10" xfId="0" applyNumberFormat="1" applyFont="1" applyFill="1" applyBorder="1" applyAlignment="1">
      <alignment horizontal="center" vertical="center"/>
    </xf>
    <xf numFmtId="180" fontId="5" fillId="36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vertical="distributed" wrapText="1"/>
    </xf>
    <xf numFmtId="0" fontId="4" fillId="35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top" wrapText="1" shrinkToFit="1"/>
    </xf>
    <xf numFmtId="0" fontId="15" fillId="0" borderId="12" xfId="0" applyFont="1" applyBorder="1" applyAlignment="1">
      <alignment horizontal="left" vertical="distributed" wrapText="1" shrinkToFit="1"/>
    </xf>
    <xf numFmtId="0" fontId="4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 shrinkToFit="1"/>
    </xf>
    <xf numFmtId="180" fontId="4" fillId="37" borderId="10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80" fontId="9" fillId="0" borderId="10" xfId="0" applyNumberFormat="1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left" wrapText="1" shrinkToFi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wrapText="1" shrinkToFit="1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 shrinkToFit="1"/>
    </xf>
    <xf numFmtId="3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 shrinkToFit="1"/>
    </xf>
    <xf numFmtId="185" fontId="5" fillId="0" borderId="10" xfId="0" applyNumberFormat="1" applyFont="1" applyBorder="1" applyAlignment="1">
      <alignment horizontal="center" vertical="center" wrapText="1" shrinkToFit="1"/>
    </xf>
    <xf numFmtId="185" fontId="4" fillId="0" borderId="10" xfId="0" applyNumberFormat="1" applyFont="1" applyBorder="1" applyAlignment="1">
      <alignment horizontal="center" vertical="center" wrapText="1" shrinkToFit="1"/>
    </xf>
    <xf numFmtId="4" fontId="5" fillId="0" borderId="10" xfId="0" applyNumberFormat="1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 shrinkToFit="1"/>
    </xf>
    <xf numFmtId="0" fontId="4" fillId="0" borderId="17" xfId="0" applyFont="1" applyBorder="1" applyAlignment="1">
      <alignment vertical="center" wrapText="1"/>
    </xf>
    <xf numFmtId="0" fontId="8" fillId="0" borderId="12" xfId="0" applyFont="1" applyBorder="1" applyAlignment="1">
      <alignment horizontal="left" wrapText="1" shrinkToFit="1"/>
    </xf>
    <xf numFmtId="0" fontId="56" fillId="0" borderId="0" xfId="0" applyFont="1" applyAlignment="1">
      <alignment/>
    </xf>
    <xf numFmtId="185" fontId="0" fillId="0" borderId="0" xfId="0" applyNumberFormat="1" applyAlignment="1">
      <alignment horizontal="justify" vertical="center" wrapText="1" shrinkToFit="1"/>
    </xf>
    <xf numFmtId="180" fontId="4" fillId="35" borderId="10" xfId="0" applyNumberFormat="1" applyFont="1" applyFill="1" applyBorder="1" applyAlignment="1">
      <alignment horizontal="center" vertical="center" wrapText="1"/>
    </xf>
    <xf numFmtId="180" fontId="4" fillId="35" borderId="11" xfId="0" applyNumberFormat="1" applyFont="1" applyFill="1" applyBorder="1" applyAlignment="1">
      <alignment horizontal="center" vertical="center" wrapText="1"/>
    </xf>
    <xf numFmtId="180" fontId="8" fillId="35" borderId="10" xfId="0" applyNumberFormat="1" applyFont="1" applyFill="1" applyBorder="1" applyAlignment="1">
      <alignment horizontal="center" vertical="center" wrapText="1" shrinkToFit="1"/>
    </xf>
    <xf numFmtId="180" fontId="4" fillId="35" borderId="10" xfId="0" applyNumberFormat="1" applyFont="1" applyFill="1" applyBorder="1" applyAlignment="1">
      <alignment horizontal="center" vertical="center" wrapText="1" shrinkToFit="1"/>
    </xf>
    <xf numFmtId="49" fontId="15" fillId="0" borderId="10" xfId="0" applyNumberFormat="1" applyFont="1" applyBorder="1" applyAlignment="1">
      <alignment horizontal="center" vertical="center"/>
    </xf>
    <xf numFmtId="0" fontId="4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57" fillId="35" borderId="0" xfId="0" applyFont="1" applyFill="1" applyAlignment="1">
      <alignment horizontal="left"/>
    </xf>
    <xf numFmtId="0" fontId="58" fillId="35" borderId="0" xfId="0" applyFont="1" applyFill="1" applyAlignment="1">
      <alignment/>
    </xf>
    <xf numFmtId="0" fontId="59" fillId="35" borderId="0" xfId="0" applyFont="1" applyFill="1" applyAlignment="1">
      <alignment horizontal="left"/>
    </xf>
    <xf numFmtId="0" fontId="56" fillId="35" borderId="0" xfId="0" applyFont="1" applyFill="1" applyAlignment="1">
      <alignment/>
    </xf>
    <xf numFmtId="180" fontId="58" fillId="35" borderId="0" xfId="0" applyNumberFormat="1" applyFont="1" applyFill="1" applyAlignment="1">
      <alignment/>
    </xf>
    <xf numFmtId="0" fontId="4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7" fillId="36" borderId="14" xfId="0" applyFont="1" applyFill="1" applyBorder="1" applyAlignment="1">
      <alignment vertical="center" wrapText="1" shrinkToFit="1"/>
    </xf>
    <xf numFmtId="49" fontId="7" fillId="36" borderId="15" xfId="0" applyNumberFormat="1" applyFont="1" applyFill="1" applyBorder="1" applyAlignment="1">
      <alignment vertical="center" wrapText="1"/>
    </xf>
    <xf numFmtId="49" fontId="7" fillId="36" borderId="10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vertical="distributed" wrapText="1"/>
    </xf>
    <xf numFmtId="0" fontId="1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7" fillId="36" borderId="10" xfId="0" applyFont="1" applyFill="1" applyBorder="1" applyAlignment="1">
      <alignment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180" fontId="17" fillId="0" borderId="10" xfId="0" applyNumberFormat="1" applyFont="1" applyBorder="1" applyAlignment="1">
      <alignment vertical="center"/>
    </xf>
    <xf numFmtId="180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center" wrapText="1" shrinkToFit="1"/>
    </xf>
    <xf numFmtId="0" fontId="4" fillId="0" borderId="15" xfId="0" applyFont="1" applyBorder="1" applyAlignment="1">
      <alignment horizontal="justify" vertical="center" wrapText="1" shrinkToFit="1"/>
    </xf>
    <xf numFmtId="49" fontId="7" fillId="36" borderId="12" xfId="0" applyNumberFormat="1" applyFont="1" applyFill="1" applyBorder="1" applyAlignment="1">
      <alignment horizontal="center" vertical="center" wrapText="1"/>
    </xf>
    <xf numFmtId="49" fontId="7" fillId="36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 shrinkToFi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left" vertical="top" wrapText="1" shrinkToFit="1"/>
    </xf>
    <xf numFmtId="0" fontId="3" fillId="0" borderId="15" xfId="0" applyFont="1" applyBorder="1" applyAlignment="1">
      <alignment horizontal="left" vertical="top" wrapText="1" shrinkToFi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 shrinkToFit="1"/>
    </xf>
    <xf numFmtId="0" fontId="3" fillId="0" borderId="15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3" fontId="5" fillId="0" borderId="0" xfId="0" applyNumberFormat="1" applyFont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8"/>
  <sheetViews>
    <sheetView zoomScalePageLayoutView="0" workbookViewId="0" topLeftCell="A52">
      <selection activeCell="F62" sqref="F62"/>
    </sheetView>
  </sheetViews>
  <sheetFormatPr defaultColWidth="9.00390625" defaultRowHeight="12.75"/>
  <cols>
    <col min="1" max="1" width="5.75390625" style="0" customWidth="1"/>
    <col min="2" max="2" width="23.125" style="0" customWidth="1"/>
    <col min="3" max="3" width="70.375" style="0" customWidth="1"/>
    <col min="4" max="4" width="10.75390625" style="0" customWidth="1"/>
    <col min="5" max="5" width="12.875" style="0" customWidth="1"/>
    <col min="6" max="6" width="11.375" style="0" customWidth="1"/>
  </cols>
  <sheetData>
    <row r="1" spans="1:4" ht="15">
      <c r="A1" s="11"/>
      <c r="B1" s="12"/>
      <c r="C1" s="221" t="s">
        <v>272</v>
      </c>
      <c r="D1" s="221"/>
    </row>
    <row r="2" spans="1:4" ht="13.5" customHeight="1">
      <c r="A2" s="11"/>
      <c r="B2" s="12"/>
      <c r="C2" s="221" t="s">
        <v>512</v>
      </c>
      <c r="D2" s="221"/>
    </row>
    <row r="3" spans="1:4" ht="13.5" customHeight="1">
      <c r="A3" s="11"/>
      <c r="B3" s="12"/>
      <c r="C3" s="221" t="s">
        <v>56</v>
      </c>
      <c r="D3" s="221"/>
    </row>
    <row r="4" spans="1:4" ht="15">
      <c r="A4" s="11"/>
      <c r="B4" s="12"/>
      <c r="C4" s="221" t="s">
        <v>545</v>
      </c>
      <c r="D4" s="221"/>
    </row>
    <row r="5" spans="1:4" ht="4.5" customHeight="1">
      <c r="A5" s="225"/>
      <c r="B5" s="225"/>
      <c r="C5" s="225"/>
      <c r="D5" s="225"/>
    </row>
    <row r="6" spans="1:4" ht="17.25" customHeight="1">
      <c r="A6" s="225" t="s">
        <v>441</v>
      </c>
      <c r="B6" s="225"/>
      <c r="C6" s="225"/>
      <c r="D6" s="225"/>
    </row>
    <row r="7" spans="1:4" ht="6.75" customHeight="1">
      <c r="A7" s="225"/>
      <c r="B7" s="225"/>
      <c r="C7" s="225"/>
      <c r="D7" s="225"/>
    </row>
    <row r="8" spans="1:4" ht="5.25" customHeight="1">
      <c r="A8" s="225"/>
      <c r="B8" s="225"/>
      <c r="C8" s="225"/>
      <c r="D8" s="225"/>
    </row>
    <row r="9" spans="1:4" ht="15" hidden="1">
      <c r="A9" s="11"/>
      <c r="B9" s="12"/>
      <c r="C9" s="12"/>
      <c r="D9" s="13" t="s">
        <v>19</v>
      </c>
    </row>
    <row r="10" spans="1:4" ht="30" customHeight="1">
      <c r="A10" s="222" t="s">
        <v>42</v>
      </c>
      <c r="B10" s="222"/>
      <c r="C10" s="16" t="s">
        <v>43</v>
      </c>
      <c r="D10" s="17" t="s">
        <v>26</v>
      </c>
    </row>
    <row r="11" spans="1:4" s="2" customFormat="1" ht="15" customHeight="1">
      <c r="A11" s="61">
        <v>1</v>
      </c>
      <c r="B11" s="61">
        <v>2</v>
      </c>
      <c r="C11" s="62">
        <v>3</v>
      </c>
      <c r="D11" s="61">
        <v>6</v>
      </c>
    </row>
    <row r="12" spans="1:4" s="22" customFormat="1" ht="18.75" customHeight="1">
      <c r="A12" s="172" t="s">
        <v>44</v>
      </c>
      <c r="B12" s="19" t="s">
        <v>45</v>
      </c>
      <c r="C12" s="19" t="s">
        <v>46</v>
      </c>
      <c r="D12" s="180">
        <f>D13+D25+D39+D43+D36+D22+D18+D47+D50</f>
        <v>2354.1999999999994</v>
      </c>
    </row>
    <row r="13" spans="1:4" s="22" customFormat="1" ht="20.25" customHeight="1">
      <c r="A13" s="172" t="s">
        <v>44</v>
      </c>
      <c r="B13" s="19" t="s">
        <v>47</v>
      </c>
      <c r="C13" s="19" t="s">
        <v>48</v>
      </c>
      <c r="D13" s="180">
        <f>D14</f>
        <v>695.1999999999999</v>
      </c>
    </row>
    <row r="14" spans="1:4" s="22" customFormat="1" ht="18.75" customHeight="1">
      <c r="A14" s="173" t="s">
        <v>44</v>
      </c>
      <c r="B14" s="14" t="s">
        <v>49</v>
      </c>
      <c r="C14" s="14" t="s">
        <v>20</v>
      </c>
      <c r="D14" s="181">
        <f>D15+D16+D17</f>
        <v>695.1999999999999</v>
      </c>
    </row>
    <row r="15" spans="1:4" s="22" customFormat="1" ht="68.25" customHeight="1">
      <c r="A15" s="173" t="s">
        <v>44</v>
      </c>
      <c r="B15" s="14" t="s">
        <v>50</v>
      </c>
      <c r="C15" s="151" t="s">
        <v>122</v>
      </c>
      <c r="D15" s="181">
        <v>682.3</v>
      </c>
    </row>
    <row r="16" spans="1:4" s="22" customFormat="1" ht="87" customHeight="1">
      <c r="A16" s="173" t="s">
        <v>44</v>
      </c>
      <c r="B16" s="14" t="s">
        <v>52</v>
      </c>
      <c r="C16" s="174" t="s">
        <v>123</v>
      </c>
      <c r="D16" s="181">
        <v>4.6</v>
      </c>
    </row>
    <row r="17" spans="1:4" s="22" customFormat="1" ht="30.75" customHeight="1">
      <c r="A17" s="175" t="s">
        <v>327</v>
      </c>
      <c r="B17" s="171">
        <v>10102030010000100</v>
      </c>
      <c r="C17" s="164" t="s">
        <v>358</v>
      </c>
      <c r="D17" s="181">
        <v>8.3</v>
      </c>
    </row>
    <row r="18" spans="1:5" s="22" customFormat="1" ht="36.75" customHeight="1">
      <c r="A18" s="172" t="s">
        <v>44</v>
      </c>
      <c r="B18" s="19" t="s">
        <v>103</v>
      </c>
      <c r="C18" s="19" t="s">
        <v>151</v>
      </c>
      <c r="D18" s="180">
        <f>D19+D20+D21</f>
        <v>772.4999999999999</v>
      </c>
      <c r="E18" s="82"/>
    </row>
    <row r="19" spans="1:4" s="22" customFormat="1" ht="64.5" customHeight="1">
      <c r="A19" s="173" t="s">
        <v>44</v>
      </c>
      <c r="B19" s="151" t="s">
        <v>104</v>
      </c>
      <c r="C19" s="164" t="s">
        <v>125</v>
      </c>
      <c r="D19" s="181">
        <v>490.7</v>
      </c>
    </row>
    <row r="20" spans="1:4" s="22" customFormat="1" ht="59.25" customHeight="1">
      <c r="A20" s="173" t="s">
        <v>44</v>
      </c>
      <c r="B20" s="151" t="s">
        <v>105</v>
      </c>
      <c r="C20" s="164" t="s">
        <v>124</v>
      </c>
      <c r="D20" s="181">
        <v>279.9</v>
      </c>
    </row>
    <row r="21" spans="1:4" s="22" customFormat="1" ht="79.5" customHeight="1">
      <c r="A21" s="173" t="s">
        <v>44</v>
      </c>
      <c r="B21" s="151" t="s">
        <v>106</v>
      </c>
      <c r="C21" s="164" t="s">
        <v>359</v>
      </c>
      <c r="D21" s="181">
        <v>1.9</v>
      </c>
    </row>
    <row r="22" spans="1:4" s="22" customFormat="1" ht="20.25" customHeight="1">
      <c r="A22" s="173" t="s">
        <v>44</v>
      </c>
      <c r="B22" s="19" t="s">
        <v>75</v>
      </c>
      <c r="C22" s="19" t="s">
        <v>291</v>
      </c>
      <c r="D22" s="180">
        <f>D23</f>
        <v>9.5</v>
      </c>
    </row>
    <row r="23" spans="1:4" s="22" customFormat="1" ht="20.25" customHeight="1">
      <c r="A23" s="173" t="s">
        <v>44</v>
      </c>
      <c r="B23" s="14" t="s">
        <v>76</v>
      </c>
      <c r="C23" s="14" t="s">
        <v>32</v>
      </c>
      <c r="D23" s="181">
        <f>D24</f>
        <v>9.5</v>
      </c>
    </row>
    <row r="24" spans="1:4" s="22" customFormat="1" ht="20.25" customHeight="1">
      <c r="A24" s="173" t="s">
        <v>44</v>
      </c>
      <c r="B24" s="165" t="s">
        <v>77</v>
      </c>
      <c r="C24" s="163" t="s">
        <v>32</v>
      </c>
      <c r="D24" s="181">
        <v>9.5</v>
      </c>
    </row>
    <row r="25" spans="1:4" s="22" customFormat="1" ht="18.75" customHeight="1">
      <c r="A25" s="172" t="s">
        <v>44</v>
      </c>
      <c r="B25" s="19" t="s">
        <v>78</v>
      </c>
      <c r="C25" s="19" t="s">
        <v>79</v>
      </c>
      <c r="D25" s="182">
        <f>D26+D31+D28</f>
        <v>773.6</v>
      </c>
    </row>
    <row r="26" spans="1:4" s="22" customFormat="1" ht="19.5" customHeight="1">
      <c r="A26" s="173" t="s">
        <v>44</v>
      </c>
      <c r="B26" s="151" t="s">
        <v>80</v>
      </c>
      <c r="C26" s="164" t="s">
        <v>360</v>
      </c>
      <c r="D26" s="181">
        <f>D27</f>
        <v>110.9</v>
      </c>
    </row>
    <row r="27" spans="1:4" s="22" customFormat="1" ht="34.5" customHeight="1">
      <c r="A27" s="173" t="s">
        <v>44</v>
      </c>
      <c r="B27" s="151" t="s">
        <v>81</v>
      </c>
      <c r="C27" s="164" t="s">
        <v>422</v>
      </c>
      <c r="D27" s="181">
        <v>110.9</v>
      </c>
    </row>
    <row r="28" spans="1:4" s="22" customFormat="1" ht="20.25" customHeight="1">
      <c r="A28" s="173" t="s">
        <v>44</v>
      </c>
      <c r="B28" s="14" t="s">
        <v>82</v>
      </c>
      <c r="C28" s="19" t="s">
        <v>30</v>
      </c>
      <c r="D28" s="180">
        <f>D29+D30</f>
        <v>523.1</v>
      </c>
    </row>
    <row r="29" spans="1:4" s="22" customFormat="1" ht="18.75" customHeight="1">
      <c r="A29" s="173" t="s">
        <v>44</v>
      </c>
      <c r="B29" s="165" t="s">
        <v>27</v>
      </c>
      <c r="C29" s="166" t="s">
        <v>28</v>
      </c>
      <c r="D29" s="181">
        <v>42.7</v>
      </c>
    </row>
    <row r="30" spans="1:4" s="22" customFormat="1" ht="15.75" customHeight="1">
      <c r="A30" s="173" t="s">
        <v>44</v>
      </c>
      <c r="B30" s="165" t="s">
        <v>83</v>
      </c>
      <c r="C30" s="166" t="s">
        <v>31</v>
      </c>
      <c r="D30" s="181">
        <v>480.4</v>
      </c>
    </row>
    <row r="31" spans="1:4" s="22" customFormat="1" ht="21.75" customHeight="1">
      <c r="A31" s="173" t="s">
        <v>44</v>
      </c>
      <c r="B31" s="14" t="s">
        <v>84</v>
      </c>
      <c r="C31" s="19" t="s">
        <v>21</v>
      </c>
      <c r="D31" s="180">
        <f>D32+D34</f>
        <v>139.6</v>
      </c>
    </row>
    <row r="32" spans="1:4" s="22" customFormat="1" ht="15">
      <c r="A32" s="173" t="s">
        <v>44</v>
      </c>
      <c r="B32" s="176" t="s">
        <v>326</v>
      </c>
      <c r="C32" s="176" t="s">
        <v>126</v>
      </c>
      <c r="D32" s="181">
        <f>D33</f>
        <v>77.6</v>
      </c>
    </row>
    <row r="33" spans="1:4" s="22" customFormat="1" ht="28.5" customHeight="1">
      <c r="A33" s="173" t="s">
        <v>44</v>
      </c>
      <c r="B33" s="30" t="s">
        <v>127</v>
      </c>
      <c r="C33" s="177" t="s">
        <v>128</v>
      </c>
      <c r="D33" s="181">
        <v>77.6</v>
      </c>
    </row>
    <row r="34" spans="1:4" s="22" customFormat="1" ht="15">
      <c r="A34" s="173" t="s">
        <v>44</v>
      </c>
      <c r="B34" s="176" t="s">
        <v>129</v>
      </c>
      <c r="C34" s="176" t="s">
        <v>130</v>
      </c>
      <c r="D34" s="181">
        <f>D35</f>
        <v>62</v>
      </c>
    </row>
    <row r="35" spans="1:4" s="22" customFormat="1" ht="32.25" customHeight="1">
      <c r="A35" s="173" t="s">
        <v>44</v>
      </c>
      <c r="B35" s="176" t="s">
        <v>131</v>
      </c>
      <c r="C35" s="174" t="s">
        <v>132</v>
      </c>
      <c r="D35" s="181">
        <v>62</v>
      </c>
    </row>
    <row r="36" spans="1:4" s="22" customFormat="1" ht="20.25" customHeight="1">
      <c r="A36" s="173" t="s">
        <v>44</v>
      </c>
      <c r="B36" s="19" t="s">
        <v>85</v>
      </c>
      <c r="C36" s="19" t="s">
        <v>23</v>
      </c>
      <c r="D36" s="180">
        <f>D37</f>
        <v>11.6</v>
      </c>
    </row>
    <row r="37" spans="1:4" s="22" customFormat="1" ht="44.25" customHeight="1">
      <c r="A37" s="173" t="s">
        <v>44</v>
      </c>
      <c r="B37" s="14" t="s">
        <v>86</v>
      </c>
      <c r="C37" s="14" t="s">
        <v>361</v>
      </c>
      <c r="D37" s="181">
        <f>D38</f>
        <v>11.6</v>
      </c>
    </row>
    <row r="38" spans="1:4" s="22" customFormat="1" ht="61.5" customHeight="1">
      <c r="A38" s="173" t="s">
        <v>44</v>
      </c>
      <c r="B38" s="14" t="s">
        <v>87</v>
      </c>
      <c r="C38" s="14" t="s">
        <v>362</v>
      </c>
      <c r="D38" s="181">
        <v>11.6</v>
      </c>
    </row>
    <row r="39" spans="1:4" s="22" customFormat="1" ht="45.75" customHeight="1">
      <c r="A39" s="172" t="s">
        <v>44</v>
      </c>
      <c r="B39" s="19" t="s">
        <v>88</v>
      </c>
      <c r="C39" s="19" t="s">
        <v>89</v>
      </c>
      <c r="D39" s="180">
        <f>D40</f>
        <v>26.6</v>
      </c>
    </row>
    <row r="40" spans="1:4" s="22" customFormat="1" ht="72.75" customHeight="1">
      <c r="A40" s="173" t="s">
        <v>44</v>
      </c>
      <c r="B40" s="151" t="s">
        <v>90</v>
      </c>
      <c r="C40" s="167" t="s">
        <v>0</v>
      </c>
      <c r="D40" s="181">
        <f>D41+D42</f>
        <v>26.6</v>
      </c>
    </row>
    <row r="41" spans="1:4" s="22" customFormat="1" ht="57.75" customHeight="1" hidden="1">
      <c r="A41" s="173" t="s">
        <v>44</v>
      </c>
      <c r="B41" s="151" t="s">
        <v>363</v>
      </c>
      <c r="C41" s="167" t="s">
        <v>364</v>
      </c>
      <c r="D41" s="181">
        <v>0</v>
      </c>
    </row>
    <row r="42" spans="1:4" s="22" customFormat="1" ht="63" customHeight="1">
      <c r="A42" s="173" t="s">
        <v>44</v>
      </c>
      <c r="B42" s="151" t="s">
        <v>286</v>
      </c>
      <c r="C42" s="167" t="s">
        <v>191</v>
      </c>
      <c r="D42" s="181">
        <v>26.6</v>
      </c>
    </row>
    <row r="43" spans="1:4" s="22" customFormat="1" ht="21.75" customHeight="1">
      <c r="A43" s="172" t="s">
        <v>44</v>
      </c>
      <c r="B43" s="19" t="s">
        <v>3</v>
      </c>
      <c r="C43" s="19" t="s">
        <v>294</v>
      </c>
      <c r="D43" s="180">
        <f>D44</f>
        <v>13.6</v>
      </c>
    </row>
    <row r="44" spans="1:4" s="22" customFormat="1" ht="63.75" customHeight="1" hidden="1">
      <c r="A44" s="173" t="s">
        <v>44</v>
      </c>
      <c r="B44" s="14" t="s">
        <v>295</v>
      </c>
      <c r="C44" s="14" t="s">
        <v>296</v>
      </c>
      <c r="D44" s="181">
        <f>D45</f>
        <v>13.6</v>
      </c>
    </row>
    <row r="45" spans="1:4" s="22" customFormat="1" ht="49.5" customHeight="1" hidden="1">
      <c r="A45" s="173" t="s">
        <v>44</v>
      </c>
      <c r="B45" s="14" t="s">
        <v>297</v>
      </c>
      <c r="C45" s="14" t="s">
        <v>298</v>
      </c>
      <c r="D45" s="181">
        <f>D46</f>
        <v>13.6</v>
      </c>
    </row>
    <row r="46" spans="1:4" s="22" customFormat="1" ht="44.25" customHeight="1">
      <c r="A46" s="173" t="s">
        <v>44</v>
      </c>
      <c r="B46" s="169" t="s">
        <v>430</v>
      </c>
      <c r="C46" s="164" t="s">
        <v>423</v>
      </c>
      <c r="D46" s="181">
        <v>13.6</v>
      </c>
    </row>
    <row r="47" spans="1:4" s="22" customFormat="1" ht="21.75" customHeight="1">
      <c r="A47" s="173" t="s">
        <v>44</v>
      </c>
      <c r="B47" s="169" t="s">
        <v>428</v>
      </c>
      <c r="C47" s="168" t="s">
        <v>365</v>
      </c>
      <c r="D47" s="180">
        <f>D48</f>
        <v>2</v>
      </c>
    </row>
    <row r="48" spans="1:4" s="22" customFormat="1" ht="27.75" customHeight="1">
      <c r="A48" s="173" t="s">
        <v>44</v>
      </c>
      <c r="B48" s="169" t="s">
        <v>427</v>
      </c>
      <c r="C48" s="169" t="s">
        <v>366</v>
      </c>
      <c r="D48" s="181">
        <f>D49</f>
        <v>2</v>
      </c>
    </row>
    <row r="49" spans="1:4" s="22" customFormat="1" ht="29.25" customHeight="1">
      <c r="A49" s="173" t="s">
        <v>44</v>
      </c>
      <c r="B49" s="169" t="s">
        <v>424</v>
      </c>
      <c r="C49" s="169" t="s">
        <v>356</v>
      </c>
      <c r="D49" s="181">
        <v>2</v>
      </c>
    </row>
    <row r="50" spans="1:4" s="22" customFormat="1" ht="18.75" customHeight="1">
      <c r="A50" s="173" t="s">
        <v>44</v>
      </c>
      <c r="B50" s="169" t="s">
        <v>425</v>
      </c>
      <c r="C50" s="170" t="s">
        <v>367</v>
      </c>
      <c r="D50" s="180">
        <f>D51</f>
        <v>49.6</v>
      </c>
    </row>
    <row r="51" spans="1:4" s="22" customFormat="1" ht="16.5" customHeight="1">
      <c r="A51" s="173" t="s">
        <v>44</v>
      </c>
      <c r="B51" s="169" t="s">
        <v>426</v>
      </c>
      <c r="C51" s="169" t="s">
        <v>367</v>
      </c>
      <c r="D51" s="181">
        <f>D52</f>
        <v>49.6</v>
      </c>
    </row>
    <row r="52" spans="1:4" s="22" customFormat="1" ht="19.5" customHeight="1">
      <c r="A52" s="173" t="s">
        <v>44</v>
      </c>
      <c r="B52" s="169" t="s">
        <v>429</v>
      </c>
      <c r="C52" s="169" t="s">
        <v>138</v>
      </c>
      <c r="D52" s="181">
        <v>49.6</v>
      </c>
    </row>
    <row r="53" spans="1:4" s="22" customFormat="1" ht="15.75" customHeight="1">
      <c r="A53" s="175" t="s">
        <v>327</v>
      </c>
      <c r="B53" s="175" t="s">
        <v>328</v>
      </c>
      <c r="C53" s="175" t="s">
        <v>329</v>
      </c>
      <c r="D53" s="183">
        <f>D54+D56+D58</f>
        <v>5648.3</v>
      </c>
    </row>
    <row r="54" spans="1:4" s="22" customFormat="1" ht="33.75" customHeight="1">
      <c r="A54" s="173" t="s">
        <v>44</v>
      </c>
      <c r="B54" s="151" t="s">
        <v>544</v>
      </c>
      <c r="C54" s="167" t="s">
        <v>368</v>
      </c>
      <c r="D54" s="184">
        <f>D55</f>
        <v>5516.1</v>
      </c>
    </row>
    <row r="55" spans="1:4" s="22" customFormat="1" ht="30">
      <c r="A55" s="173" t="s">
        <v>44</v>
      </c>
      <c r="B55" s="151" t="s">
        <v>543</v>
      </c>
      <c r="C55" s="164" t="s">
        <v>369</v>
      </c>
      <c r="D55" s="184">
        <f>2444+3072.1</f>
        <v>5516.1</v>
      </c>
    </row>
    <row r="56" spans="1:5" s="22" customFormat="1" ht="30">
      <c r="A56" s="164" t="s">
        <v>327</v>
      </c>
      <c r="B56" s="151" t="s">
        <v>542</v>
      </c>
      <c r="C56" s="164" t="s">
        <v>65</v>
      </c>
      <c r="D56" s="184">
        <f>D57</f>
        <v>88.4</v>
      </c>
      <c r="E56" s="22" t="s">
        <v>39</v>
      </c>
    </row>
    <row r="57" spans="1:4" s="25" customFormat="1" ht="30">
      <c r="A57" s="173" t="s">
        <v>44</v>
      </c>
      <c r="B57" s="151" t="s">
        <v>541</v>
      </c>
      <c r="C57" s="164" t="s">
        <v>135</v>
      </c>
      <c r="D57" s="184">
        <v>88.4</v>
      </c>
    </row>
    <row r="58" spans="1:4" s="25" customFormat="1" ht="31.5" customHeight="1">
      <c r="A58" s="173" t="s">
        <v>44</v>
      </c>
      <c r="B58" s="151" t="s">
        <v>540</v>
      </c>
      <c r="C58" s="164" t="s">
        <v>4</v>
      </c>
      <c r="D58" s="184">
        <f>D59</f>
        <v>43.8</v>
      </c>
    </row>
    <row r="59" spans="1:4" s="22" customFormat="1" ht="30">
      <c r="A59" s="173" t="s">
        <v>44</v>
      </c>
      <c r="B59" s="151" t="s">
        <v>539</v>
      </c>
      <c r="C59" s="167" t="s">
        <v>370</v>
      </c>
      <c r="D59" s="184">
        <v>43.8</v>
      </c>
    </row>
    <row r="60" spans="1:6" s="22" customFormat="1" ht="18" customHeight="1">
      <c r="A60" s="223"/>
      <c r="B60" s="224"/>
      <c r="C60" s="19" t="s">
        <v>5</v>
      </c>
      <c r="D60" s="180">
        <f>D12+D53</f>
        <v>8002.5</v>
      </c>
      <c r="F60" s="82"/>
    </row>
    <row r="61" spans="1:4" s="22" customFormat="1" ht="15">
      <c r="A61" s="26"/>
      <c r="B61" s="26"/>
      <c r="C61" s="26"/>
      <c r="D61" s="26"/>
    </row>
    <row r="62" spans="1:4" s="22" customFormat="1" ht="15">
      <c r="A62" s="26"/>
      <c r="B62" s="26"/>
      <c r="C62" s="26"/>
      <c r="D62" s="26"/>
    </row>
    <row r="63" spans="1:4" s="22" customFormat="1" ht="15">
      <c r="A63" s="26"/>
      <c r="B63" s="26"/>
      <c r="C63" s="26"/>
      <c r="D63" s="26"/>
    </row>
    <row r="64" spans="1:4" s="22" customFormat="1" ht="15">
      <c r="A64" s="26"/>
      <c r="B64" s="26"/>
      <c r="C64" s="26"/>
      <c r="D64" s="26"/>
    </row>
    <row r="65" spans="1:4" s="22" customFormat="1" ht="15">
      <c r="A65" s="26"/>
      <c r="B65" s="26"/>
      <c r="C65" s="26"/>
      <c r="D65" s="26"/>
    </row>
    <row r="66" spans="1:4" s="22" customFormat="1" ht="15">
      <c r="A66" s="26"/>
      <c r="B66" s="26"/>
      <c r="C66" s="26"/>
      <c r="D66" s="26"/>
    </row>
    <row r="67" spans="1:4" s="22" customFormat="1" ht="15">
      <c r="A67" s="26"/>
      <c r="B67" s="26"/>
      <c r="C67" s="26"/>
      <c r="D67" s="26"/>
    </row>
    <row r="68" spans="1:4" s="22" customFormat="1" ht="15">
      <c r="A68" s="26"/>
      <c r="B68" s="26"/>
      <c r="C68" s="26"/>
      <c r="D68" s="26"/>
    </row>
    <row r="69" spans="1:4" s="22" customFormat="1" ht="15">
      <c r="A69" s="26"/>
      <c r="B69" s="26"/>
      <c r="C69" s="26"/>
      <c r="D69" s="26"/>
    </row>
    <row r="70" spans="1:4" s="22" customFormat="1" ht="15">
      <c r="A70" s="26"/>
      <c r="B70" s="26"/>
      <c r="C70" s="26"/>
      <c r="D70" s="26"/>
    </row>
    <row r="71" spans="1:4" s="22" customFormat="1" ht="15">
      <c r="A71" s="26"/>
      <c r="B71" s="26"/>
      <c r="C71" s="26"/>
      <c r="D71" s="26"/>
    </row>
    <row r="72" spans="1:4" s="22" customFormat="1" ht="15">
      <c r="A72" s="26"/>
      <c r="B72" s="26"/>
      <c r="C72" s="26"/>
      <c r="D72" s="26"/>
    </row>
    <row r="73" spans="1:4" s="22" customFormat="1" ht="15">
      <c r="A73" s="26"/>
      <c r="B73" s="26"/>
      <c r="C73" s="26"/>
      <c r="D73" s="26"/>
    </row>
    <row r="74" spans="1:4" s="22" customFormat="1" ht="15">
      <c r="A74" s="26"/>
      <c r="B74" s="26"/>
      <c r="C74" s="26"/>
      <c r="D74" s="26"/>
    </row>
    <row r="75" spans="1:4" s="22" customFormat="1" ht="15">
      <c r="A75" s="26"/>
      <c r="B75" s="26"/>
      <c r="C75" s="26"/>
      <c r="D75" s="26"/>
    </row>
    <row r="76" spans="1:4" s="22" customFormat="1" ht="15">
      <c r="A76" s="26"/>
      <c r="B76" s="26"/>
      <c r="C76" s="26"/>
      <c r="D76" s="26"/>
    </row>
    <row r="77" spans="1:4" s="22" customFormat="1" ht="15">
      <c r="A77" s="26"/>
      <c r="B77" s="26"/>
      <c r="C77" s="26"/>
      <c r="D77" s="26"/>
    </row>
    <row r="78" spans="1:4" s="22" customFormat="1" ht="15">
      <c r="A78" s="26"/>
      <c r="B78" s="26"/>
      <c r="C78" s="26"/>
      <c r="D78" s="26"/>
    </row>
    <row r="79" spans="1:4" s="22" customFormat="1" ht="15">
      <c r="A79" s="26"/>
      <c r="B79" s="26"/>
      <c r="C79" s="26"/>
      <c r="D79" s="26"/>
    </row>
    <row r="80" spans="1:4" s="22" customFormat="1" ht="15">
      <c r="A80" s="26"/>
      <c r="B80" s="26"/>
      <c r="C80" s="26"/>
      <c r="D80" s="26"/>
    </row>
    <row r="81" spans="1:4" s="22" customFormat="1" ht="15">
      <c r="A81" s="26"/>
      <c r="B81" s="26"/>
      <c r="C81" s="26"/>
      <c r="D81" s="26"/>
    </row>
    <row r="82" spans="1:4" s="22" customFormat="1" ht="15">
      <c r="A82" s="26"/>
      <c r="B82" s="26"/>
      <c r="C82" s="26"/>
      <c r="D82" s="26"/>
    </row>
    <row r="83" spans="1:4" s="22" customFormat="1" ht="15">
      <c r="A83" s="26"/>
      <c r="B83" s="26"/>
      <c r="C83" s="26"/>
      <c r="D83" s="26"/>
    </row>
    <row r="84" spans="1:4" s="22" customFormat="1" ht="15">
      <c r="A84" s="26"/>
      <c r="B84" s="26"/>
      <c r="C84" s="26"/>
      <c r="D84" s="26"/>
    </row>
    <row r="85" spans="1:4" s="22" customFormat="1" ht="15">
      <c r="A85" s="26"/>
      <c r="B85" s="26"/>
      <c r="C85" s="26"/>
      <c r="D85" s="26"/>
    </row>
    <row r="86" spans="1:4" s="22" customFormat="1" ht="15">
      <c r="A86" s="26"/>
      <c r="B86" s="26"/>
      <c r="C86" s="26"/>
      <c r="D86" s="26"/>
    </row>
    <row r="87" spans="1:4" s="22" customFormat="1" ht="15">
      <c r="A87" s="26"/>
      <c r="B87" s="26"/>
      <c r="C87" s="26"/>
      <c r="D87" s="26"/>
    </row>
    <row r="88" spans="1:4" s="22" customFormat="1" ht="15">
      <c r="A88" s="26"/>
      <c r="B88" s="26"/>
      <c r="C88" s="26"/>
      <c r="D88" s="26"/>
    </row>
    <row r="89" spans="1:4" s="22" customFormat="1" ht="15">
      <c r="A89" s="26"/>
      <c r="B89" s="26"/>
      <c r="C89" s="26"/>
      <c r="D89" s="26"/>
    </row>
    <row r="90" spans="1:4" s="22" customFormat="1" ht="15">
      <c r="A90" s="26"/>
      <c r="B90" s="26"/>
      <c r="C90" s="26"/>
      <c r="D90" s="26"/>
    </row>
    <row r="91" spans="1:4" s="22" customFormat="1" ht="15">
      <c r="A91" s="26"/>
      <c r="B91" s="26"/>
      <c r="C91" s="26"/>
      <c r="D91" s="26"/>
    </row>
    <row r="92" spans="1:4" s="22" customFormat="1" ht="15">
      <c r="A92" s="26"/>
      <c r="B92" s="26"/>
      <c r="C92" s="26"/>
      <c r="D92" s="26"/>
    </row>
    <row r="93" spans="1:4" s="22" customFormat="1" ht="15">
      <c r="A93" s="26"/>
      <c r="B93" s="26"/>
      <c r="C93" s="26"/>
      <c r="D93" s="26"/>
    </row>
    <row r="94" spans="1:4" s="22" customFormat="1" ht="15">
      <c r="A94" s="26"/>
      <c r="B94" s="26"/>
      <c r="C94" s="26"/>
      <c r="D94" s="26"/>
    </row>
    <row r="95" spans="1:4" s="22" customFormat="1" ht="15">
      <c r="A95" s="26"/>
      <c r="B95" s="26"/>
      <c r="C95" s="26"/>
      <c r="D95" s="26"/>
    </row>
    <row r="96" spans="1:4" s="22" customFormat="1" ht="15">
      <c r="A96" s="26"/>
      <c r="B96" s="26"/>
      <c r="C96" s="26"/>
      <c r="D96" s="26"/>
    </row>
    <row r="97" spans="1:4" s="22" customFormat="1" ht="15">
      <c r="A97" s="26"/>
      <c r="B97" s="26"/>
      <c r="C97" s="26"/>
      <c r="D97" s="26"/>
    </row>
    <row r="98" spans="1:4" s="22" customFormat="1" ht="15">
      <c r="A98" s="26"/>
      <c r="B98" s="26"/>
      <c r="C98" s="26"/>
      <c r="D98" s="26"/>
    </row>
    <row r="99" spans="1:4" s="22" customFormat="1" ht="15">
      <c r="A99" s="26"/>
      <c r="B99" s="26"/>
      <c r="C99" s="26"/>
      <c r="D99" s="26"/>
    </row>
    <row r="100" spans="1:4" s="22" customFormat="1" ht="12.75">
      <c r="A100" s="27"/>
      <c r="B100" s="27"/>
      <c r="C100" s="27"/>
      <c r="D100" s="27"/>
    </row>
    <row r="101" spans="1:4" s="22" customFormat="1" ht="12.75">
      <c r="A101" s="27"/>
      <c r="B101" s="27"/>
      <c r="C101" s="27"/>
      <c r="D101" s="27"/>
    </row>
    <row r="102" spans="1:4" s="22" customFormat="1" ht="12.75">
      <c r="A102" s="27"/>
      <c r="B102" s="27"/>
      <c r="C102" s="27"/>
      <c r="D102" s="27"/>
    </row>
    <row r="103" spans="1:4" s="22" customFormat="1" ht="12.75">
      <c r="A103" s="27"/>
      <c r="B103" s="27"/>
      <c r="C103" s="27"/>
      <c r="D103" s="27"/>
    </row>
    <row r="104" spans="1:4" s="22" customFormat="1" ht="12.75">
      <c r="A104" s="27"/>
      <c r="B104" s="27"/>
      <c r="C104" s="27"/>
      <c r="D104" s="27"/>
    </row>
    <row r="105" spans="1:4" s="22" customFormat="1" ht="12.75">
      <c r="A105" s="27"/>
      <c r="B105" s="27"/>
      <c r="C105" s="27"/>
      <c r="D105" s="27"/>
    </row>
    <row r="106" spans="1:4" s="22" customFormat="1" ht="12.75">
      <c r="A106" s="27"/>
      <c r="B106" s="27"/>
      <c r="C106" s="27"/>
      <c r="D106" s="27"/>
    </row>
    <row r="107" spans="1:4" s="22" customFormat="1" ht="12.75">
      <c r="A107" s="27"/>
      <c r="B107" s="27"/>
      <c r="C107" s="27"/>
      <c r="D107" s="27"/>
    </row>
    <row r="108" spans="1:4" s="22" customFormat="1" ht="12.75">
      <c r="A108" s="27"/>
      <c r="B108" s="27"/>
      <c r="C108" s="27"/>
      <c r="D108" s="27"/>
    </row>
    <row r="109" spans="1:4" s="22" customFormat="1" ht="12.75">
      <c r="A109" s="27"/>
      <c r="B109" s="27"/>
      <c r="C109" s="27"/>
      <c r="D109" s="27"/>
    </row>
    <row r="110" spans="1:4" s="22" customFormat="1" ht="12.75">
      <c r="A110" s="27"/>
      <c r="B110" s="27"/>
      <c r="C110" s="27"/>
      <c r="D110" s="27"/>
    </row>
    <row r="111" spans="1:4" s="22" customFormat="1" ht="12.75">
      <c r="A111" s="27"/>
      <c r="B111" s="27"/>
      <c r="C111" s="27"/>
      <c r="D111" s="27"/>
    </row>
    <row r="112" spans="1:4" s="22" customFormat="1" ht="12.75">
      <c r="A112" s="27"/>
      <c r="B112" s="27"/>
      <c r="C112" s="27"/>
      <c r="D112" s="27"/>
    </row>
    <row r="113" spans="1:4" s="22" customFormat="1" ht="12.75">
      <c r="A113" s="27"/>
      <c r="B113" s="27"/>
      <c r="C113" s="27"/>
      <c r="D113" s="27"/>
    </row>
    <row r="114" spans="1:4" s="22" customFormat="1" ht="12.75">
      <c r="A114" s="27"/>
      <c r="B114" s="27"/>
      <c r="C114" s="27"/>
      <c r="D114" s="27"/>
    </row>
    <row r="115" spans="1:4" s="22" customFormat="1" ht="12.75">
      <c r="A115" s="27"/>
      <c r="B115" s="27"/>
      <c r="C115" s="27"/>
      <c r="D115" s="27"/>
    </row>
    <row r="116" spans="1:4" s="22" customFormat="1" ht="12.75">
      <c r="A116" s="27"/>
      <c r="B116" s="27"/>
      <c r="C116" s="27"/>
      <c r="D116" s="27"/>
    </row>
    <row r="117" spans="1:4" s="22" customFormat="1" ht="12.75">
      <c r="A117" s="27"/>
      <c r="B117" s="27"/>
      <c r="C117" s="27"/>
      <c r="D117" s="27"/>
    </row>
    <row r="118" spans="1:4" s="22" customFormat="1" ht="12.75">
      <c r="A118" s="27"/>
      <c r="B118" s="27"/>
      <c r="C118" s="27"/>
      <c r="D118" s="27"/>
    </row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</sheetData>
  <sheetProtection/>
  <mergeCells count="10">
    <mergeCell ref="C1:D1"/>
    <mergeCell ref="C2:D2"/>
    <mergeCell ref="C3:D3"/>
    <mergeCell ref="C4:D4"/>
    <mergeCell ref="A10:B10"/>
    <mergeCell ref="A60:B60"/>
    <mergeCell ref="A6:D6"/>
    <mergeCell ref="A7:D7"/>
    <mergeCell ref="A8:D8"/>
    <mergeCell ref="A5:D5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9"/>
  <sheetViews>
    <sheetView zoomScalePageLayoutView="0" workbookViewId="0" topLeftCell="A7">
      <selection activeCell="H8" sqref="H8"/>
    </sheetView>
  </sheetViews>
  <sheetFormatPr defaultColWidth="9.00390625" defaultRowHeight="12.75"/>
  <cols>
    <col min="1" max="1" width="19.25390625" style="0" customWidth="1"/>
    <col min="2" max="2" width="28.875" style="0" customWidth="1"/>
    <col min="3" max="3" width="26.125" style="0" customWidth="1"/>
    <col min="4" max="4" width="14.875" style="0" customWidth="1"/>
  </cols>
  <sheetData>
    <row r="1" ht="15.75">
      <c r="D1" s="52" t="s">
        <v>246</v>
      </c>
    </row>
    <row r="2" ht="15">
      <c r="D2" s="13" t="s">
        <v>513</v>
      </c>
    </row>
    <row r="3" ht="15.75">
      <c r="D3" s="52" t="s">
        <v>56</v>
      </c>
    </row>
    <row r="4" ht="15">
      <c r="D4" s="13" t="s">
        <v>545</v>
      </c>
    </row>
    <row r="6" spans="1:4" ht="84" customHeight="1">
      <c r="A6" s="272" t="s">
        <v>535</v>
      </c>
      <c r="B6" s="272"/>
      <c r="C6" s="272"/>
      <c r="D6" s="272"/>
    </row>
    <row r="8" spans="1:4" ht="110.25" customHeight="1">
      <c r="A8" s="55" t="s">
        <v>528</v>
      </c>
      <c r="B8" s="208" t="s">
        <v>536</v>
      </c>
      <c r="C8" s="55" t="s">
        <v>533</v>
      </c>
      <c r="D8" s="55" t="s">
        <v>534</v>
      </c>
    </row>
    <row r="9" spans="1:4" ht="77.25" customHeight="1">
      <c r="A9" s="97" t="s">
        <v>532</v>
      </c>
      <c r="B9" s="97" t="s">
        <v>529</v>
      </c>
      <c r="C9" s="220">
        <v>0</v>
      </c>
      <c r="D9" s="220">
        <v>0</v>
      </c>
    </row>
  </sheetData>
  <sheetProtection/>
  <mergeCells count="1"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28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55.125" style="0" customWidth="1"/>
    <col min="3" max="3" width="14.25390625" style="0" customWidth="1"/>
    <col min="4" max="4" width="14.875" style="0" customWidth="1"/>
    <col min="5" max="5" width="12.875" style="0" customWidth="1"/>
    <col min="6" max="6" width="11.375" style="0" customWidth="1"/>
  </cols>
  <sheetData>
    <row r="1" ht="15">
      <c r="C1" s="13" t="s">
        <v>244</v>
      </c>
    </row>
    <row r="2" ht="15">
      <c r="C2" s="13" t="s">
        <v>512</v>
      </c>
    </row>
    <row r="3" ht="15">
      <c r="C3" s="13" t="s">
        <v>74</v>
      </c>
    </row>
    <row r="4" spans="2:3" ht="15" customHeight="1">
      <c r="B4" s="274" t="s">
        <v>545</v>
      </c>
      <c r="C4" s="274"/>
    </row>
    <row r="8" spans="1:3" ht="12.75" customHeight="1">
      <c r="A8" s="273" t="s">
        <v>36</v>
      </c>
      <c r="B8" s="273"/>
      <c r="C8" s="273"/>
    </row>
    <row r="9" spans="1:3" ht="12.75" customHeight="1">
      <c r="A9" s="273" t="s">
        <v>520</v>
      </c>
      <c r="B9" s="273"/>
      <c r="C9" s="273"/>
    </row>
    <row r="10" spans="1:3" ht="12.75" customHeight="1">
      <c r="A10" s="273" t="s">
        <v>478</v>
      </c>
      <c r="B10" s="273"/>
      <c r="C10" s="273"/>
    </row>
    <row r="11" ht="15" customHeight="1">
      <c r="A11" s="10"/>
    </row>
    <row r="12" spans="1:3" ht="31.5" customHeight="1">
      <c r="A12" s="275" t="s">
        <v>34</v>
      </c>
      <c r="B12" s="275" t="s">
        <v>374</v>
      </c>
      <c r="C12" s="275" t="s">
        <v>58</v>
      </c>
    </row>
    <row r="13" spans="1:3" ht="16.5" customHeight="1">
      <c r="A13" s="276"/>
      <c r="B13" s="276"/>
      <c r="C13" s="276"/>
    </row>
    <row r="14" spans="1:3" ht="15.75">
      <c r="A14" s="46">
        <v>1</v>
      </c>
      <c r="B14" s="47" t="s">
        <v>37</v>
      </c>
      <c r="C14" s="46" t="s">
        <v>38</v>
      </c>
    </row>
    <row r="15" spans="1:3" ht="15.75" customHeight="1">
      <c r="A15" s="46"/>
      <c r="B15" s="47" t="s">
        <v>214</v>
      </c>
      <c r="C15" s="46" t="s">
        <v>38</v>
      </c>
    </row>
    <row r="16" spans="1:3" ht="15.75" customHeight="1">
      <c r="A16" s="46"/>
      <c r="B16" s="47" t="s">
        <v>479</v>
      </c>
      <c r="C16" s="46" t="s">
        <v>38</v>
      </c>
    </row>
    <row r="17" spans="1:3" ht="15.75" customHeight="1">
      <c r="A17" s="46"/>
      <c r="B17" s="47" t="s">
        <v>480</v>
      </c>
      <c r="C17" s="46" t="s">
        <v>38</v>
      </c>
    </row>
    <row r="18" spans="1:3" ht="15.75">
      <c r="A18" s="1"/>
      <c r="B18" s="47" t="s">
        <v>481</v>
      </c>
      <c r="C18" s="46" t="s">
        <v>38</v>
      </c>
    </row>
    <row r="19" spans="1:3" ht="47.25">
      <c r="A19" s="46">
        <v>2</v>
      </c>
      <c r="B19" s="47" t="s">
        <v>526</v>
      </c>
      <c r="C19" s="46" t="s">
        <v>38</v>
      </c>
    </row>
    <row r="20" spans="1:3" ht="15.75">
      <c r="A20" s="1"/>
      <c r="B20" s="47" t="s">
        <v>214</v>
      </c>
      <c r="C20" s="46" t="s">
        <v>38</v>
      </c>
    </row>
    <row r="21" spans="1:3" ht="15.75">
      <c r="A21" s="1"/>
      <c r="B21" s="47" t="s">
        <v>479</v>
      </c>
      <c r="C21" s="46" t="s">
        <v>38</v>
      </c>
    </row>
    <row r="22" spans="1:3" ht="15.75" customHeight="1">
      <c r="A22" s="1"/>
      <c r="B22" s="47" t="s">
        <v>480</v>
      </c>
      <c r="C22" s="46" t="s">
        <v>38</v>
      </c>
    </row>
    <row r="23" spans="1:3" ht="15.75">
      <c r="A23" s="1"/>
      <c r="B23" s="47" t="s">
        <v>481</v>
      </c>
      <c r="C23" s="46" t="s">
        <v>38</v>
      </c>
    </row>
    <row r="24" spans="1:3" ht="31.5">
      <c r="A24" s="46">
        <v>3</v>
      </c>
      <c r="B24" s="47" t="s">
        <v>59</v>
      </c>
      <c r="C24" s="46" t="s">
        <v>38</v>
      </c>
    </row>
    <row r="25" spans="1:3" ht="15.75">
      <c r="A25" s="1"/>
      <c r="B25" s="47" t="s">
        <v>214</v>
      </c>
      <c r="C25" s="46" t="s">
        <v>38</v>
      </c>
    </row>
    <row r="26" spans="1:3" ht="15.75">
      <c r="A26" s="1"/>
      <c r="B26" s="47" t="s">
        <v>479</v>
      </c>
      <c r="C26" s="46" t="s">
        <v>38</v>
      </c>
    </row>
    <row r="27" spans="1:3" ht="15.75" customHeight="1">
      <c r="A27" s="1"/>
      <c r="B27" s="47" t="s">
        <v>480</v>
      </c>
      <c r="C27" s="46" t="s">
        <v>38</v>
      </c>
    </row>
    <row r="28" spans="1:3" ht="15.75">
      <c r="A28" s="1"/>
      <c r="B28" s="47" t="s">
        <v>481</v>
      </c>
      <c r="C28" s="46" t="s">
        <v>38</v>
      </c>
    </row>
  </sheetData>
  <sheetProtection/>
  <mergeCells count="7">
    <mergeCell ref="B4:C4"/>
    <mergeCell ref="C12:C13"/>
    <mergeCell ref="B12:B13"/>
    <mergeCell ref="A12:A1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19"/>
  <sheetViews>
    <sheetView zoomScalePageLayoutView="0" workbookViewId="0" topLeftCell="A7">
      <selection activeCell="B14" sqref="B14"/>
    </sheetView>
  </sheetViews>
  <sheetFormatPr defaultColWidth="9.00390625" defaultRowHeight="12.75"/>
  <cols>
    <col min="1" max="1" width="12.25390625" style="0" customWidth="1"/>
    <col min="2" max="2" width="50.375" style="0" customWidth="1"/>
    <col min="3" max="3" width="14.25390625" style="0" customWidth="1"/>
    <col min="4" max="4" width="14.875" style="0" customWidth="1"/>
    <col min="5" max="5" width="12.875" style="0" customWidth="1"/>
    <col min="6" max="6" width="11.375" style="0" customWidth="1"/>
  </cols>
  <sheetData>
    <row r="1" ht="15">
      <c r="C1" s="13" t="s">
        <v>537</v>
      </c>
    </row>
    <row r="2" ht="15">
      <c r="C2" s="13" t="s">
        <v>512</v>
      </c>
    </row>
    <row r="3" ht="15">
      <c r="C3" s="13" t="s">
        <v>56</v>
      </c>
    </row>
    <row r="4" spans="2:3" ht="15" customHeight="1">
      <c r="B4" s="274" t="s">
        <v>545</v>
      </c>
      <c r="C4" s="274"/>
    </row>
    <row r="8" spans="1:3" ht="68.25" customHeight="1">
      <c r="A8" s="277" t="s">
        <v>556</v>
      </c>
      <c r="B8" s="277"/>
      <c r="C8" s="277"/>
    </row>
    <row r="9" spans="1:3" ht="15">
      <c r="A9" s="278"/>
      <c r="B9" s="278"/>
      <c r="C9" s="278"/>
    </row>
    <row r="10" ht="1.5" customHeight="1"/>
    <row r="11" ht="15" customHeight="1" hidden="1"/>
    <row r="12" spans="1:3" ht="28.5" customHeight="1">
      <c r="A12" s="16" t="s">
        <v>34</v>
      </c>
      <c r="B12" s="18" t="s">
        <v>239</v>
      </c>
      <c r="C12" s="18" t="s">
        <v>240</v>
      </c>
    </row>
    <row r="13" spans="1:3" ht="72.75" customHeight="1">
      <c r="A13" s="98">
        <v>1</v>
      </c>
      <c r="B13" s="97" t="s">
        <v>515</v>
      </c>
      <c r="C13" s="55">
        <v>73.3</v>
      </c>
    </row>
    <row r="14" spans="1:3" ht="63">
      <c r="A14" s="98">
        <v>2</v>
      </c>
      <c r="B14" s="97" t="s">
        <v>516</v>
      </c>
      <c r="C14" s="55">
        <v>59.7</v>
      </c>
    </row>
    <row r="15" spans="1:3" ht="15.75">
      <c r="A15" s="279" t="s">
        <v>242</v>
      </c>
      <c r="B15" s="280"/>
      <c r="C15" s="99">
        <f>C14+C13</f>
        <v>133</v>
      </c>
    </row>
    <row r="16" ht="15">
      <c r="B16" s="96"/>
    </row>
    <row r="17" ht="15">
      <c r="B17" s="96"/>
    </row>
    <row r="18" ht="15">
      <c r="B18" s="96"/>
    </row>
    <row r="19" ht="15">
      <c r="B19" s="96"/>
    </row>
  </sheetData>
  <sheetProtection/>
  <mergeCells count="4">
    <mergeCell ref="A8:C8"/>
    <mergeCell ref="A9:C9"/>
    <mergeCell ref="A15:B15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PageLayoutView="0" workbookViewId="0" topLeftCell="A10">
      <selection activeCell="E14" sqref="E14"/>
    </sheetView>
  </sheetViews>
  <sheetFormatPr defaultColWidth="9.00390625" defaultRowHeight="12.75"/>
  <cols>
    <col min="2" max="2" width="55.25390625" style="0" customWidth="1"/>
    <col min="3" max="3" width="12.375" style="0" customWidth="1"/>
    <col min="4" max="4" width="11.375" style="0" customWidth="1"/>
    <col min="5" max="5" width="12.875" style="0" customWidth="1"/>
    <col min="6" max="6" width="11.375" style="0" customWidth="1"/>
  </cols>
  <sheetData>
    <row r="1" spans="2:4" ht="15">
      <c r="B1" s="3"/>
      <c r="C1" s="221" t="s">
        <v>278</v>
      </c>
      <c r="D1" s="221"/>
    </row>
    <row r="2" spans="2:4" ht="15">
      <c r="B2" s="221" t="s">
        <v>514</v>
      </c>
      <c r="C2" s="221"/>
      <c r="D2" s="221"/>
    </row>
    <row r="3" spans="2:4" ht="15">
      <c r="B3" s="221" t="s">
        <v>56</v>
      </c>
      <c r="C3" s="221"/>
      <c r="D3" s="221"/>
    </row>
    <row r="4" spans="3:4" ht="15">
      <c r="C4" s="221" t="s">
        <v>511</v>
      </c>
      <c r="D4" s="221"/>
    </row>
    <row r="8" spans="1:4" ht="63" customHeight="1">
      <c r="A8" s="277" t="s">
        <v>470</v>
      </c>
      <c r="B8" s="277"/>
      <c r="C8" s="277"/>
      <c r="D8" s="277"/>
    </row>
    <row r="9" spans="1:3" ht="15">
      <c r="A9" s="278"/>
      <c r="B9" s="278"/>
      <c r="C9" s="278"/>
    </row>
    <row r="11" spans="1:4" ht="24.75" customHeight="1">
      <c r="A11" s="16" t="s">
        <v>34</v>
      </c>
      <c r="B11" s="18" t="s">
        <v>239</v>
      </c>
      <c r="C11" s="18" t="s">
        <v>375</v>
      </c>
      <c r="D11" s="100" t="s">
        <v>451</v>
      </c>
    </row>
    <row r="12" spans="1:4" ht="63" customHeight="1">
      <c r="A12" s="98">
        <v>1</v>
      </c>
      <c r="B12" s="97" t="s">
        <v>515</v>
      </c>
      <c r="C12" s="55">
        <v>73.3</v>
      </c>
      <c r="D12" s="100">
        <v>73.3</v>
      </c>
    </row>
    <row r="13" spans="1:4" ht="78" customHeight="1" hidden="1">
      <c r="A13" s="98">
        <v>2</v>
      </c>
      <c r="B13" s="97" t="s">
        <v>241</v>
      </c>
      <c r="C13" s="55">
        <v>0</v>
      </c>
      <c r="D13" s="100">
        <v>0</v>
      </c>
    </row>
    <row r="14" spans="1:4" ht="50.25" customHeight="1">
      <c r="A14" s="98">
        <v>2</v>
      </c>
      <c r="B14" s="97" t="s">
        <v>516</v>
      </c>
      <c r="C14" s="55">
        <v>59.7</v>
      </c>
      <c r="D14" s="100">
        <v>59.7</v>
      </c>
    </row>
    <row r="15" spans="1:4" ht="15.75">
      <c r="A15" s="279" t="s">
        <v>242</v>
      </c>
      <c r="B15" s="280"/>
      <c r="C15" s="99">
        <f>C12+C13+C14</f>
        <v>133</v>
      </c>
      <c r="D15" s="161">
        <f>D12+D13+D14</f>
        <v>133</v>
      </c>
    </row>
  </sheetData>
  <sheetProtection/>
  <mergeCells count="7">
    <mergeCell ref="A9:C9"/>
    <mergeCell ref="A15:B15"/>
    <mergeCell ref="C1:D1"/>
    <mergeCell ref="B2:D2"/>
    <mergeCell ref="B3:D3"/>
    <mergeCell ref="A8:D8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1"/>
  <sheetViews>
    <sheetView zoomScalePageLayoutView="0" workbookViewId="0" topLeftCell="A1">
      <selection activeCell="C4" sqref="C4:D4"/>
    </sheetView>
  </sheetViews>
  <sheetFormatPr defaultColWidth="9.00390625" defaultRowHeight="12.75"/>
  <cols>
    <col min="1" max="1" width="9.125" style="5" customWidth="1"/>
    <col min="2" max="2" width="50.375" style="5" customWidth="1"/>
    <col min="3" max="3" width="14.25390625" style="5" customWidth="1"/>
    <col min="4" max="4" width="14.875" style="5" customWidth="1"/>
    <col min="5" max="5" width="12.875" style="0" customWidth="1"/>
    <col min="6" max="6" width="11.375" style="0" customWidth="1"/>
  </cols>
  <sheetData>
    <row r="1" spans="3:4" ht="15">
      <c r="C1" s="48"/>
      <c r="D1" s="13" t="s">
        <v>269</v>
      </c>
    </row>
    <row r="2" spans="3:4" ht="15">
      <c r="C2" s="48"/>
      <c r="D2" s="13" t="s">
        <v>512</v>
      </c>
    </row>
    <row r="3" spans="3:4" ht="15">
      <c r="C3" s="48"/>
      <c r="D3" s="13" t="s">
        <v>56</v>
      </c>
    </row>
    <row r="4" spans="3:4" ht="15" customHeight="1">
      <c r="C4" s="221" t="s">
        <v>545</v>
      </c>
      <c r="D4" s="221"/>
    </row>
    <row r="5" ht="12.75">
      <c r="C5" s="48"/>
    </row>
    <row r="8" spans="1:4" ht="12.75" customHeight="1">
      <c r="A8" s="273" t="s">
        <v>36</v>
      </c>
      <c r="B8" s="273"/>
      <c r="C8" s="273"/>
      <c r="D8" s="273"/>
    </row>
    <row r="9" spans="1:4" ht="12.75" customHeight="1">
      <c r="A9" s="273" t="s">
        <v>521</v>
      </c>
      <c r="B9" s="273"/>
      <c r="C9" s="273"/>
      <c r="D9" s="273"/>
    </row>
    <row r="10" spans="1:4" ht="12.75" customHeight="1">
      <c r="A10" s="273" t="s">
        <v>471</v>
      </c>
      <c r="B10" s="273"/>
      <c r="C10" s="273"/>
      <c r="D10" s="273"/>
    </row>
    <row r="11" spans="1:4" ht="15" customHeight="1">
      <c r="A11" s="10"/>
      <c r="D11" s="48" t="s">
        <v>60</v>
      </c>
    </row>
    <row r="12" spans="1:4" ht="12.75" customHeight="1">
      <c r="A12" s="275" t="s">
        <v>34</v>
      </c>
      <c r="B12" s="275" t="s">
        <v>374</v>
      </c>
      <c r="C12" s="275" t="s">
        <v>375</v>
      </c>
      <c r="D12" s="275" t="s">
        <v>451</v>
      </c>
    </row>
    <row r="13" spans="1:4" ht="38.25" customHeight="1">
      <c r="A13" s="276"/>
      <c r="B13" s="276"/>
      <c r="C13" s="276"/>
      <c r="D13" s="276"/>
    </row>
    <row r="14" spans="1:4" ht="15.75">
      <c r="A14" s="46">
        <v>1</v>
      </c>
      <c r="B14" s="47" t="s">
        <v>37</v>
      </c>
      <c r="C14" s="46" t="s">
        <v>38</v>
      </c>
      <c r="D14" s="46" t="s">
        <v>38</v>
      </c>
    </row>
    <row r="15" spans="1:4" ht="15.75">
      <c r="A15" s="46"/>
      <c r="B15" s="47" t="s">
        <v>61</v>
      </c>
      <c r="C15" s="46" t="s">
        <v>38</v>
      </c>
      <c r="D15" s="46" t="s">
        <v>38</v>
      </c>
    </row>
    <row r="16" spans="1:4" ht="15.75">
      <c r="A16" s="46"/>
      <c r="B16" s="47" t="s">
        <v>62</v>
      </c>
      <c r="C16" s="46" t="s">
        <v>38</v>
      </c>
      <c r="D16" s="46" t="s">
        <v>38</v>
      </c>
    </row>
    <row r="17" spans="1:4" ht="31.5">
      <c r="A17" s="46"/>
      <c r="B17" s="47" t="s">
        <v>63</v>
      </c>
      <c r="C17" s="46" t="s">
        <v>38</v>
      </c>
      <c r="D17" s="46" t="s">
        <v>38</v>
      </c>
    </row>
    <row r="18" spans="1:4" ht="15.75">
      <c r="A18" s="37"/>
      <c r="B18" s="47" t="s">
        <v>376</v>
      </c>
      <c r="C18" s="46" t="s">
        <v>38</v>
      </c>
      <c r="D18" s="46" t="s">
        <v>64</v>
      </c>
    </row>
    <row r="19" spans="1:4" ht="15.75">
      <c r="A19" s="37"/>
      <c r="B19" s="47" t="s">
        <v>472</v>
      </c>
      <c r="C19" s="46" t="s">
        <v>64</v>
      </c>
      <c r="D19" s="46" t="s">
        <v>38</v>
      </c>
    </row>
    <row r="20" spans="1:4" ht="63">
      <c r="A20" s="46">
        <v>2</v>
      </c>
      <c r="B20" s="47" t="s">
        <v>527</v>
      </c>
      <c r="C20" s="46" t="s">
        <v>38</v>
      </c>
      <c r="D20" s="46" t="s">
        <v>38</v>
      </c>
    </row>
    <row r="21" spans="1:4" ht="15.75">
      <c r="A21" s="37"/>
      <c r="B21" s="47" t="s">
        <v>61</v>
      </c>
      <c r="C21" s="46" t="s">
        <v>38</v>
      </c>
      <c r="D21" s="46" t="s">
        <v>38</v>
      </c>
    </row>
    <row r="22" spans="1:4" ht="15.75">
      <c r="A22" s="37"/>
      <c r="B22" s="47" t="s">
        <v>62</v>
      </c>
      <c r="C22" s="46" t="s">
        <v>38</v>
      </c>
      <c r="D22" s="46" t="s">
        <v>38</v>
      </c>
    </row>
    <row r="23" spans="1:4" ht="31.5">
      <c r="A23" s="37"/>
      <c r="B23" s="47" t="s">
        <v>63</v>
      </c>
      <c r="C23" s="46" t="s">
        <v>38</v>
      </c>
      <c r="D23" s="46" t="s">
        <v>38</v>
      </c>
    </row>
    <row r="24" spans="1:4" ht="15.75">
      <c r="A24" s="37"/>
      <c r="B24" s="47" t="s">
        <v>376</v>
      </c>
      <c r="C24" s="46" t="s">
        <v>38</v>
      </c>
      <c r="D24" s="46" t="s">
        <v>64</v>
      </c>
    </row>
    <row r="25" spans="1:4" ht="15.75">
      <c r="A25" s="37"/>
      <c r="B25" s="47" t="s">
        <v>472</v>
      </c>
      <c r="C25" s="46" t="s">
        <v>64</v>
      </c>
      <c r="D25" s="46" t="s">
        <v>38</v>
      </c>
    </row>
    <row r="26" spans="1:4" ht="31.5">
      <c r="A26" s="46">
        <v>3</v>
      </c>
      <c r="B26" s="47" t="s">
        <v>59</v>
      </c>
      <c r="C26" s="46" t="s">
        <v>38</v>
      </c>
      <c r="D26" s="46" t="s">
        <v>38</v>
      </c>
    </row>
    <row r="27" spans="1:4" ht="15.75">
      <c r="A27" s="37"/>
      <c r="B27" s="47" t="s">
        <v>61</v>
      </c>
      <c r="C27" s="46" t="s">
        <v>38</v>
      </c>
      <c r="D27" s="46" t="s">
        <v>38</v>
      </c>
    </row>
    <row r="28" spans="1:4" ht="15.75">
      <c r="A28" s="37"/>
      <c r="B28" s="47" t="s">
        <v>62</v>
      </c>
      <c r="C28" s="46" t="s">
        <v>38</v>
      </c>
      <c r="D28" s="46" t="s">
        <v>38</v>
      </c>
    </row>
    <row r="29" spans="1:4" ht="31.5">
      <c r="A29" s="37"/>
      <c r="B29" s="47" t="s">
        <v>63</v>
      </c>
      <c r="C29" s="46" t="s">
        <v>38</v>
      </c>
      <c r="D29" s="46" t="s">
        <v>38</v>
      </c>
    </row>
    <row r="30" spans="1:4" ht="15.75">
      <c r="A30" s="37"/>
      <c r="B30" s="47" t="s">
        <v>376</v>
      </c>
      <c r="C30" s="46" t="s">
        <v>38</v>
      </c>
      <c r="D30" s="46" t="s">
        <v>64</v>
      </c>
    </row>
    <row r="31" spans="1:4" ht="15.75">
      <c r="A31" s="37"/>
      <c r="B31" s="47" t="s">
        <v>472</v>
      </c>
      <c r="C31" s="46" t="s">
        <v>64</v>
      </c>
      <c r="D31" s="46" t="s">
        <v>38</v>
      </c>
    </row>
  </sheetData>
  <sheetProtection/>
  <mergeCells count="8">
    <mergeCell ref="C4:D4"/>
    <mergeCell ref="A8:D8"/>
    <mergeCell ref="A9:D9"/>
    <mergeCell ref="A10:D10"/>
    <mergeCell ref="A12:A13"/>
    <mergeCell ref="B12:B13"/>
    <mergeCell ref="C12:C13"/>
    <mergeCell ref="D12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20"/>
  <sheetViews>
    <sheetView zoomScalePageLayoutView="0" workbookViewId="0" topLeftCell="A9">
      <selection activeCell="G14" sqref="G14"/>
    </sheetView>
  </sheetViews>
  <sheetFormatPr defaultColWidth="9.00390625" defaultRowHeight="12.75"/>
  <cols>
    <col min="2" max="2" width="52.875" style="0" customWidth="1"/>
    <col min="3" max="3" width="14.25390625" style="0" customWidth="1"/>
    <col min="4" max="4" width="14.875" style="0" customWidth="1"/>
    <col min="5" max="5" width="12.875" style="0" customWidth="1"/>
    <col min="6" max="6" width="11.375" style="0" customWidth="1"/>
  </cols>
  <sheetData>
    <row r="1" ht="15">
      <c r="C1" s="13" t="s">
        <v>121</v>
      </c>
    </row>
    <row r="2" ht="15">
      <c r="C2" s="13" t="s">
        <v>514</v>
      </c>
    </row>
    <row r="3" ht="15">
      <c r="C3" s="13" t="s">
        <v>56</v>
      </c>
    </row>
    <row r="4" spans="2:3" ht="15" customHeight="1">
      <c r="B4" s="274" t="s">
        <v>511</v>
      </c>
      <c r="C4" s="274"/>
    </row>
    <row r="8" spans="1:3" ht="57" customHeight="1">
      <c r="A8" s="281" t="s">
        <v>473</v>
      </c>
      <c r="B8" s="281"/>
      <c r="C8" s="281"/>
    </row>
    <row r="9" spans="1:3" ht="15">
      <c r="A9" s="278"/>
      <c r="B9" s="278"/>
      <c r="C9" s="278"/>
    </row>
    <row r="11" ht="15" customHeight="1"/>
    <row r="12" spans="1:3" ht="30">
      <c r="A12" s="16" t="s">
        <v>34</v>
      </c>
      <c r="B12" s="16" t="s">
        <v>239</v>
      </c>
      <c r="C12" s="16" t="s">
        <v>240</v>
      </c>
    </row>
    <row r="13" spans="1:3" ht="36.75" customHeight="1">
      <c r="A13" s="101">
        <v>1</v>
      </c>
      <c r="B13" s="14" t="s">
        <v>40</v>
      </c>
      <c r="C13" s="102">
        <v>0.7</v>
      </c>
    </row>
    <row r="14" spans="1:3" ht="81" customHeight="1">
      <c r="A14" s="101">
        <v>2</v>
      </c>
      <c r="B14" s="14" t="s">
        <v>302</v>
      </c>
      <c r="C14" s="102">
        <v>10.5</v>
      </c>
    </row>
    <row r="15" spans="1:3" ht="16.5" customHeight="1">
      <c r="A15" s="101">
        <v>3</v>
      </c>
      <c r="B15" s="14" t="s">
        <v>495</v>
      </c>
      <c r="C15" s="102">
        <v>32.6</v>
      </c>
    </row>
    <row r="16" spans="1:3" ht="30">
      <c r="A16" s="101">
        <v>3</v>
      </c>
      <c r="B16" s="14" t="s">
        <v>53</v>
      </c>
      <c r="C16" s="102">
        <v>88.4</v>
      </c>
    </row>
    <row r="17" spans="1:3" ht="12.75" customHeight="1">
      <c r="A17" s="282" t="s">
        <v>557</v>
      </c>
      <c r="B17" s="282"/>
      <c r="C17" s="103">
        <f>C15+C13+C14+C16</f>
        <v>132.20000000000002</v>
      </c>
    </row>
    <row r="18" ht="15">
      <c r="B18" s="96"/>
    </row>
    <row r="19" ht="15">
      <c r="B19" s="96"/>
    </row>
    <row r="20" ht="15">
      <c r="B20" s="96"/>
    </row>
  </sheetData>
  <sheetProtection/>
  <mergeCells count="4">
    <mergeCell ref="A9:C9"/>
    <mergeCell ref="A8:C8"/>
    <mergeCell ref="A17:B17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9"/>
  <sheetViews>
    <sheetView zoomScalePageLayoutView="0" workbookViewId="0" topLeftCell="A1">
      <selection activeCell="F15" sqref="F15"/>
    </sheetView>
  </sheetViews>
  <sheetFormatPr defaultColWidth="9.00390625" defaultRowHeight="12.75"/>
  <cols>
    <col min="2" max="2" width="47.375" style="0" customWidth="1"/>
    <col min="3" max="3" width="14.25390625" style="0" customWidth="1"/>
    <col min="4" max="4" width="14.875" style="0" customWidth="1"/>
    <col min="5" max="5" width="12.875" style="0" customWidth="1"/>
    <col min="6" max="6" width="11.375" style="0" customWidth="1"/>
  </cols>
  <sheetData>
    <row r="1" spans="2:4" ht="15">
      <c r="B1" s="3"/>
      <c r="C1" s="221" t="s">
        <v>243</v>
      </c>
      <c r="D1" s="221"/>
    </row>
    <row r="2" spans="2:4" ht="15">
      <c r="B2" s="221" t="s">
        <v>512</v>
      </c>
      <c r="C2" s="221"/>
      <c r="D2" s="221"/>
    </row>
    <row r="3" spans="2:4" ht="15">
      <c r="B3" s="221" t="s">
        <v>56</v>
      </c>
      <c r="C3" s="221"/>
      <c r="D3" s="221"/>
    </row>
    <row r="4" spans="3:4" ht="15">
      <c r="C4" s="221" t="s">
        <v>511</v>
      </c>
      <c r="D4" s="221"/>
    </row>
    <row r="8" spans="1:4" ht="43.5" customHeight="1">
      <c r="A8" s="281" t="s">
        <v>474</v>
      </c>
      <c r="B8" s="281"/>
      <c r="C8" s="281"/>
      <c r="D8" s="281"/>
    </row>
    <row r="9" spans="1:3" ht="15">
      <c r="A9" s="278"/>
      <c r="B9" s="278"/>
      <c r="C9" s="278"/>
    </row>
    <row r="11" ht="15" customHeight="1"/>
    <row r="12" spans="1:4" ht="15">
      <c r="A12" s="16" t="s">
        <v>34</v>
      </c>
      <c r="B12" s="16" t="s">
        <v>239</v>
      </c>
      <c r="C12" s="16" t="s">
        <v>375</v>
      </c>
      <c r="D12" s="94" t="s">
        <v>451</v>
      </c>
    </row>
    <row r="13" spans="1:4" ht="34.5" customHeight="1">
      <c r="A13" s="101">
        <v>1</v>
      </c>
      <c r="B13" s="14" t="s">
        <v>40</v>
      </c>
      <c r="C13" s="102">
        <v>0.7</v>
      </c>
      <c r="D13" s="94">
        <v>0.7</v>
      </c>
    </row>
    <row r="14" spans="1:4" ht="18.75" customHeight="1">
      <c r="A14" s="101">
        <v>2</v>
      </c>
      <c r="B14" s="14" t="s">
        <v>495</v>
      </c>
      <c r="C14" s="102">
        <v>32.6</v>
      </c>
      <c r="D14" s="94">
        <v>32.6</v>
      </c>
    </row>
    <row r="15" spans="1:4" ht="46.5" customHeight="1">
      <c r="A15" s="101">
        <v>3</v>
      </c>
      <c r="B15" s="14" t="s">
        <v>53</v>
      </c>
      <c r="C15" s="102">
        <v>88.4</v>
      </c>
      <c r="D15" s="94">
        <v>90.6</v>
      </c>
    </row>
    <row r="16" spans="1:4" ht="24.75" customHeight="1">
      <c r="A16" s="283" t="s">
        <v>242</v>
      </c>
      <c r="B16" s="284"/>
      <c r="C16" s="103">
        <f>C14+C13+C15</f>
        <v>121.70000000000002</v>
      </c>
      <c r="D16" s="87">
        <f>D14+D13+D15</f>
        <v>123.9</v>
      </c>
    </row>
    <row r="17" ht="15">
      <c r="B17" s="96"/>
    </row>
    <row r="18" ht="15">
      <c r="B18" s="96"/>
    </row>
    <row r="19" ht="15">
      <c r="B19" s="96"/>
    </row>
  </sheetData>
  <sheetProtection/>
  <mergeCells count="7">
    <mergeCell ref="A9:C9"/>
    <mergeCell ref="A16:B16"/>
    <mergeCell ref="C1:D1"/>
    <mergeCell ref="B2:D2"/>
    <mergeCell ref="B3:D3"/>
    <mergeCell ref="A8:D8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8"/>
  <sheetViews>
    <sheetView zoomScalePageLayoutView="0" workbookViewId="0" topLeftCell="A1">
      <selection activeCell="C11" sqref="C11"/>
    </sheetView>
  </sheetViews>
  <sheetFormatPr defaultColWidth="9.00390625" defaultRowHeight="12.75"/>
  <cols>
    <col min="2" max="2" width="63.125" style="0" customWidth="1"/>
    <col min="3" max="3" width="14.25390625" style="0" customWidth="1"/>
    <col min="4" max="4" width="14.875" style="0" customWidth="1"/>
    <col min="5" max="5" width="12.875" style="0" customWidth="1"/>
    <col min="6" max="6" width="11.375" style="0" customWidth="1"/>
  </cols>
  <sheetData>
    <row r="1" spans="6:7" ht="15">
      <c r="F1" s="13" t="s">
        <v>538</v>
      </c>
      <c r="G1" s="193"/>
    </row>
    <row r="2" spans="6:7" ht="15">
      <c r="F2" s="13" t="s">
        <v>512</v>
      </c>
      <c r="G2" s="193"/>
    </row>
    <row r="3" spans="6:7" ht="15">
      <c r="F3" s="13" t="s">
        <v>56</v>
      </c>
      <c r="G3" s="193"/>
    </row>
    <row r="4" spans="4:6" ht="15" customHeight="1">
      <c r="D4" s="288" t="s">
        <v>511</v>
      </c>
      <c r="E4" s="288"/>
      <c r="F4" s="288"/>
    </row>
    <row r="5" ht="15">
      <c r="F5" s="105"/>
    </row>
    <row r="6" spans="1:6" ht="14.25">
      <c r="A6" s="285" t="s">
        <v>475</v>
      </c>
      <c r="B6" s="285"/>
      <c r="C6" s="285"/>
      <c r="D6" s="285"/>
      <c r="E6" s="285"/>
      <c r="F6" s="285"/>
    </row>
    <row r="8" spans="1:6" ht="15">
      <c r="A8" s="104"/>
      <c r="B8" s="104"/>
      <c r="C8" s="104"/>
      <c r="D8" s="104"/>
      <c r="F8" s="106" t="s">
        <v>247</v>
      </c>
    </row>
    <row r="9" spans="1:6" ht="45">
      <c r="A9" s="286" t="s">
        <v>34</v>
      </c>
      <c r="B9" s="286" t="s">
        <v>248</v>
      </c>
      <c r="C9" s="107" t="s">
        <v>249</v>
      </c>
      <c r="D9" s="107" t="s">
        <v>249</v>
      </c>
      <c r="E9" s="107" t="s">
        <v>249</v>
      </c>
      <c r="F9" s="107" t="s">
        <v>250</v>
      </c>
    </row>
    <row r="10" spans="1:6" ht="12.75">
      <c r="A10" s="286"/>
      <c r="B10" s="286"/>
      <c r="C10" s="287" t="s">
        <v>476</v>
      </c>
      <c r="D10" s="287"/>
      <c r="E10" s="287"/>
      <c r="F10" s="287"/>
    </row>
    <row r="11" spans="1:6" ht="15" customHeight="1">
      <c r="A11" s="107" t="s">
        <v>35</v>
      </c>
      <c r="B11" s="108" t="s">
        <v>251</v>
      </c>
      <c r="C11" s="110">
        <v>0</v>
      </c>
      <c r="D11" s="110">
        <v>0</v>
      </c>
      <c r="E11" s="110">
        <v>0</v>
      </c>
      <c r="F11" s="109" t="s">
        <v>252</v>
      </c>
    </row>
    <row r="12" spans="1:6" ht="47.25" customHeight="1">
      <c r="A12" s="107" t="s">
        <v>253</v>
      </c>
      <c r="B12" s="108" t="s">
        <v>254</v>
      </c>
      <c r="C12" s="110">
        <v>0</v>
      </c>
      <c r="D12" s="110">
        <v>0</v>
      </c>
      <c r="E12" s="110">
        <v>0</v>
      </c>
      <c r="F12" s="110">
        <v>0</v>
      </c>
    </row>
    <row r="13" spans="1:6" ht="33.75" customHeight="1">
      <c r="A13" s="107" t="s">
        <v>255</v>
      </c>
      <c r="B13" s="108" t="s">
        <v>256</v>
      </c>
      <c r="C13" s="110">
        <v>0</v>
      </c>
      <c r="D13" s="110">
        <v>0</v>
      </c>
      <c r="E13" s="110">
        <v>0</v>
      </c>
      <c r="F13" s="110">
        <v>0</v>
      </c>
    </row>
    <row r="14" spans="1:6" ht="33.75" customHeight="1">
      <c r="A14" s="107" t="s">
        <v>257</v>
      </c>
      <c r="B14" s="108" t="s">
        <v>258</v>
      </c>
      <c r="C14" s="111">
        <v>0</v>
      </c>
      <c r="D14" s="111">
        <v>0</v>
      </c>
      <c r="E14" s="110">
        <v>0</v>
      </c>
      <c r="F14" s="110">
        <v>0</v>
      </c>
    </row>
    <row r="15" spans="1:6" ht="51" customHeight="1">
      <c r="A15" s="107" t="s">
        <v>259</v>
      </c>
      <c r="B15" s="108" t="s">
        <v>260</v>
      </c>
      <c r="C15" s="111">
        <v>0</v>
      </c>
      <c r="D15" s="111">
        <v>0</v>
      </c>
      <c r="E15" s="110">
        <v>0</v>
      </c>
      <c r="F15" s="110">
        <v>0</v>
      </c>
    </row>
    <row r="16" spans="1:6" ht="46.5" customHeight="1">
      <c r="A16" s="107" t="s">
        <v>261</v>
      </c>
      <c r="B16" s="108" t="s">
        <v>262</v>
      </c>
      <c r="C16" s="111">
        <v>0</v>
      </c>
      <c r="D16" s="111">
        <v>0</v>
      </c>
      <c r="E16" s="110">
        <v>0</v>
      </c>
      <c r="F16" s="110">
        <v>0</v>
      </c>
    </row>
    <row r="17" spans="1:6" ht="33" customHeight="1">
      <c r="A17" s="107" t="s">
        <v>263</v>
      </c>
      <c r="B17" s="108" t="s">
        <v>264</v>
      </c>
      <c r="C17" s="110">
        <v>0</v>
      </c>
      <c r="D17" s="110">
        <v>0</v>
      </c>
      <c r="E17" s="110">
        <v>0</v>
      </c>
      <c r="F17" s="110">
        <v>0</v>
      </c>
    </row>
    <row r="18" spans="1:6" ht="20.25" customHeight="1">
      <c r="A18" s="107" t="s">
        <v>265</v>
      </c>
      <c r="B18" s="108" t="s">
        <v>266</v>
      </c>
      <c r="C18" s="110">
        <v>0</v>
      </c>
      <c r="D18" s="110">
        <v>0</v>
      </c>
      <c r="E18" s="110">
        <v>0</v>
      </c>
      <c r="F18" s="109" t="s">
        <v>252</v>
      </c>
    </row>
  </sheetData>
  <sheetProtection/>
  <mergeCells count="5">
    <mergeCell ref="A6:F6"/>
    <mergeCell ref="A9:A10"/>
    <mergeCell ref="B9:B10"/>
    <mergeCell ref="C10:F10"/>
    <mergeCell ref="D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0.875" style="0" customWidth="1"/>
    <col min="4" max="4" width="11.625" style="0" customWidth="1"/>
    <col min="5" max="5" width="13.00390625" style="0" customWidth="1"/>
    <col min="6" max="6" width="11.375" style="0" customWidth="1"/>
  </cols>
  <sheetData>
    <row r="1" spans="1:5" ht="15">
      <c r="A1" s="11"/>
      <c r="B1" s="12"/>
      <c r="C1" s="28"/>
      <c r="D1" s="221" t="s">
        <v>18</v>
      </c>
      <c r="E1" s="221"/>
    </row>
    <row r="2" spans="1:5" ht="15">
      <c r="A2" s="11"/>
      <c r="B2" s="12"/>
      <c r="C2" s="221" t="s">
        <v>512</v>
      </c>
      <c r="D2" s="221"/>
      <c r="E2" s="221"/>
    </row>
    <row r="3" spans="1:5" ht="15">
      <c r="A3" s="11"/>
      <c r="B3" s="12"/>
      <c r="C3" s="228" t="s">
        <v>339</v>
      </c>
      <c r="D3" s="228"/>
      <c r="E3" s="228"/>
    </row>
    <row r="4" spans="1:5" ht="15">
      <c r="A4" s="11"/>
      <c r="B4" s="12"/>
      <c r="C4" s="28"/>
      <c r="D4" s="221" t="s">
        <v>545</v>
      </c>
      <c r="E4" s="221"/>
    </row>
    <row r="5" spans="1:4" ht="15">
      <c r="A5" s="11"/>
      <c r="B5" s="12"/>
      <c r="C5" s="221"/>
      <c r="D5" s="221"/>
    </row>
    <row r="6" spans="1:4" ht="15">
      <c r="A6" s="11"/>
      <c r="B6" s="12"/>
      <c r="C6" s="11"/>
      <c r="D6" s="11"/>
    </row>
    <row r="7" spans="1:5" ht="14.25">
      <c r="A7" s="225" t="s">
        <v>22</v>
      </c>
      <c r="B7" s="225"/>
      <c r="C7" s="225"/>
      <c r="D7" s="225"/>
      <c r="E7" s="225"/>
    </row>
    <row r="8" spans="1:5" ht="14.25">
      <c r="A8" s="225" t="s">
        <v>56</v>
      </c>
      <c r="B8" s="225"/>
      <c r="C8" s="225"/>
      <c r="D8" s="225"/>
      <c r="E8" s="225"/>
    </row>
    <row r="9" spans="1:5" ht="14.25">
      <c r="A9" s="225" t="s">
        <v>442</v>
      </c>
      <c r="B9" s="225"/>
      <c r="C9" s="225"/>
      <c r="D9" s="225"/>
      <c r="E9" s="225"/>
    </row>
    <row r="10" spans="1:4" ht="15">
      <c r="A10" s="11"/>
      <c r="B10" s="12"/>
      <c r="C10" s="11"/>
      <c r="D10" s="13"/>
    </row>
    <row r="11" spans="1:5" ht="53.25" customHeight="1">
      <c r="A11" s="222" t="s">
        <v>42</v>
      </c>
      <c r="B11" s="222"/>
      <c r="C11" s="16" t="s">
        <v>43</v>
      </c>
      <c r="D11" s="17" t="s">
        <v>443</v>
      </c>
      <c r="E11" s="113" t="s">
        <v>444</v>
      </c>
    </row>
    <row r="12" spans="1:5" ht="15">
      <c r="A12" s="16">
        <v>1</v>
      </c>
      <c r="B12" s="16">
        <v>2</v>
      </c>
      <c r="C12" s="18">
        <v>3</v>
      </c>
      <c r="D12" s="16">
        <v>6</v>
      </c>
      <c r="E12" s="114"/>
    </row>
    <row r="13" spans="1:5" ht="19.5" customHeight="1">
      <c r="A13" s="20" t="s">
        <v>44</v>
      </c>
      <c r="B13" s="21" t="s">
        <v>45</v>
      </c>
      <c r="C13" s="21" t="s">
        <v>46</v>
      </c>
      <c r="D13" s="63">
        <f>D14+D26+D40+D37+D23+D19+D44+D47</f>
        <v>2386.4999999999995</v>
      </c>
      <c r="E13" s="115">
        <f>E14+E19+E23+E26+E37+E40+E44+E47</f>
        <v>2456.2999999999997</v>
      </c>
    </row>
    <row r="14" spans="1:5" ht="15.75" customHeight="1">
      <c r="A14" s="20" t="s">
        <v>44</v>
      </c>
      <c r="B14" s="21" t="s">
        <v>47</v>
      </c>
      <c r="C14" s="21" t="s">
        <v>48</v>
      </c>
      <c r="D14" s="63">
        <f>D15</f>
        <v>741.5999999999999</v>
      </c>
      <c r="E14" s="115">
        <f>E15</f>
        <v>779.5</v>
      </c>
    </row>
    <row r="15" spans="1:5" ht="15.75" customHeight="1">
      <c r="A15" s="23" t="s">
        <v>44</v>
      </c>
      <c r="B15" s="24" t="s">
        <v>49</v>
      </c>
      <c r="C15" s="24" t="s">
        <v>20</v>
      </c>
      <c r="D15" s="44">
        <f>D16+D17+D18</f>
        <v>741.5999999999999</v>
      </c>
      <c r="E15" s="116">
        <f>E16+E17+E18</f>
        <v>779.5</v>
      </c>
    </row>
    <row r="16" spans="1:5" ht="88.5" customHeight="1">
      <c r="A16" s="23" t="s">
        <v>44</v>
      </c>
      <c r="B16" s="24" t="s">
        <v>50</v>
      </c>
      <c r="C16" s="151" t="s">
        <v>122</v>
      </c>
      <c r="D16" s="44">
        <v>728</v>
      </c>
      <c r="E16" s="116">
        <v>765.1</v>
      </c>
    </row>
    <row r="17" spans="1:5" ht="138" customHeight="1">
      <c r="A17" s="23" t="s">
        <v>44</v>
      </c>
      <c r="B17" s="24" t="s">
        <v>52</v>
      </c>
      <c r="C17" s="15" t="s">
        <v>123</v>
      </c>
      <c r="D17" s="44">
        <v>4.8</v>
      </c>
      <c r="E17" s="116">
        <v>5.1</v>
      </c>
    </row>
    <row r="18" spans="1:5" ht="60" customHeight="1">
      <c r="A18" s="23" t="s">
        <v>44</v>
      </c>
      <c r="B18" s="169" t="s">
        <v>445</v>
      </c>
      <c r="C18" s="164" t="s">
        <v>358</v>
      </c>
      <c r="D18" s="44">
        <v>8.8</v>
      </c>
      <c r="E18" s="116">
        <v>9.3</v>
      </c>
    </row>
    <row r="19" spans="1:5" ht="53.25" customHeight="1">
      <c r="A19" s="20" t="s">
        <v>44</v>
      </c>
      <c r="B19" s="21" t="s">
        <v>103</v>
      </c>
      <c r="C19" s="19" t="s">
        <v>151</v>
      </c>
      <c r="D19" s="63">
        <f>D20+D21+D22</f>
        <v>798.6</v>
      </c>
      <c r="E19" s="115">
        <f>E20+E21+E22</f>
        <v>830.5</v>
      </c>
    </row>
    <row r="20" spans="1:5" ht="93" customHeight="1">
      <c r="A20" s="23" t="s">
        <v>44</v>
      </c>
      <c r="B20" s="151" t="s">
        <v>104</v>
      </c>
      <c r="C20" s="164" t="s">
        <v>125</v>
      </c>
      <c r="D20" s="44">
        <v>508.5</v>
      </c>
      <c r="E20" s="116">
        <v>528.6</v>
      </c>
    </row>
    <row r="21" spans="1:5" ht="93" customHeight="1">
      <c r="A21" s="23" t="s">
        <v>44</v>
      </c>
      <c r="B21" s="151" t="s">
        <v>105</v>
      </c>
      <c r="C21" s="164" t="s">
        <v>124</v>
      </c>
      <c r="D21" s="44">
        <v>288.1</v>
      </c>
      <c r="E21" s="116">
        <v>299.9</v>
      </c>
    </row>
    <row r="22" spans="1:5" ht="105" customHeight="1">
      <c r="A22" s="23" t="s">
        <v>44</v>
      </c>
      <c r="B22" s="151" t="s">
        <v>106</v>
      </c>
      <c r="C22" s="164" t="s">
        <v>359</v>
      </c>
      <c r="D22" s="44">
        <v>2</v>
      </c>
      <c r="E22" s="116">
        <v>2</v>
      </c>
    </row>
    <row r="23" spans="1:5" ht="21" customHeight="1">
      <c r="A23" s="23" t="s">
        <v>44</v>
      </c>
      <c r="B23" s="21" t="s">
        <v>75</v>
      </c>
      <c r="C23" s="21" t="s">
        <v>291</v>
      </c>
      <c r="D23" s="63">
        <f>D24</f>
        <v>9.5</v>
      </c>
      <c r="E23" s="115">
        <f>E24</f>
        <v>9.5</v>
      </c>
    </row>
    <row r="24" spans="1:5" ht="31.5" customHeight="1">
      <c r="A24" s="23" t="s">
        <v>44</v>
      </c>
      <c r="B24" s="165" t="s">
        <v>77</v>
      </c>
      <c r="C24" s="163" t="s">
        <v>32</v>
      </c>
      <c r="D24" s="44">
        <v>9.5</v>
      </c>
      <c r="E24" s="116">
        <v>9.5</v>
      </c>
    </row>
    <row r="25" spans="1:5" ht="48" customHeight="1" hidden="1">
      <c r="A25" s="23" t="s">
        <v>44</v>
      </c>
      <c r="B25" s="24" t="s">
        <v>77</v>
      </c>
      <c r="C25" s="24" t="s">
        <v>32</v>
      </c>
      <c r="D25" s="44">
        <v>0</v>
      </c>
      <c r="E25" s="116">
        <v>0</v>
      </c>
    </row>
    <row r="26" spans="1:5" ht="18.75" customHeight="1">
      <c r="A26" s="20" t="s">
        <v>44</v>
      </c>
      <c r="B26" s="19" t="s">
        <v>78</v>
      </c>
      <c r="C26" s="19" t="s">
        <v>79</v>
      </c>
      <c r="D26" s="67">
        <f>D27+D32+D29</f>
        <v>773.6</v>
      </c>
      <c r="E26" s="115">
        <f>E27+E29+E32</f>
        <v>773.6</v>
      </c>
    </row>
    <row r="27" spans="1:5" ht="18" customHeight="1">
      <c r="A27" s="23" t="s">
        <v>44</v>
      </c>
      <c r="B27" s="151" t="s">
        <v>80</v>
      </c>
      <c r="C27" s="164" t="s">
        <v>360</v>
      </c>
      <c r="D27" s="44">
        <f>D28</f>
        <v>110.9</v>
      </c>
      <c r="E27" s="116">
        <f>E28</f>
        <v>110.9</v>
      </c>
    </row>
    <row r="28" spans="1:5" ht="59.25" customHeight="1">
      <c r="A28" s="23" t="s">
        <v>44</v>
      </c>
      <c r="B28" s="151" t="s">
        <v>81</v>
      </c>
      <c r="C28" s="164" t="s">
        <v>422</v>
      </c>
      <c r="D28" s="44">
        <v>110.9</v>
      </c>
      <c r="E28" s="116">
        <v>110.9</v>
      </c>
    </row>
    <row r="29" spans="1:5" ht="18.75" customHeight="1">
      <c r="A29" s="23" t="s">
        <v>44</v>
      </c>
      <c r="B29" s="14" t="s">
        <v>82</v>
      </c>
      <c r="C29" s="19" t="s">
        <v>30</v>
      </c>
      <c r="D29" s="63">
        <f>D30+D31</f>
        <v>523.1</v>
      </c>
      <c r="E29" s="115">
        <f>E30+E31</f>
        <v>523.1</v>
      </c>
    </row>
    <row r="30" spans="1:5" ht="19.5" customHeight="1">
      <c r="A30" s="23" t="s">
        <v>44</v>
      </c>
      <c r="B30" s="165" t="s">
        <v>27</v>
      </c>
      <c r="C30" s="166" t="s">
        <v>28</v>
      </c>
      <c r="D30" s="44">
        <v>42.7</v>
      </c>
      <c r="E30" s="116">
        <v>42.7</v>
      </c>
    </row>
    <row r="31" spans="1:5" ht="14.25" customHeight="1">
      <c r="A31" s="23" t="s">
        <v>44</v>
      </c>
      <c r="B31" s="165" t="s">
        <v>83</v>
      </c>
      <c r="C31" s="166" t="s">
        <v>31</v>
      </c>
      <c r="D31" s="44">
        <v>480.4</v>
      </c>
      <c r="E31" s="116">
        <v>480.4</v>
      </c>
    </row>
    <row r="32" spans="1:5" ht="15">
      <c r="A32" s="23" t="s">
        <v>44</v>
      </c>
      <c r="B32" s="14" t="s">
        <v>84</v>
      </c>
      <c r="C32" s="19" t="s">
        <v>21</v>
      </c>
      <c r="D32" s="63">
        <f>D33+D35</f>
        <v>139.6</v>
      </c>
      <c r="E32" s="115">
        <f>E33+E35</f>
        <v>139.6</v>
      </c>
    </row>
    <row r="33" spans="1:5" ht="15">
      <c r="A33" s="23" t="s">
        <v>44</v>
      </c>
      <c r="B33" s="176" t="s">
        <v>326</v>
      </c>
      <c r="C33" s="176" t="s">
        <v>126</v>
      </c>
      <c r="D33" s="44">
        <f>D34</f>
        <v>77.6</v>
      </c>
      <c r="E33" s="116">
        <f>E34</f>
        <v>77.6</v>
      </c>
    </row>
    <row r="34" spans="1:5" ht="42" customHeight="1">
      <c r="A34" s="23" t="s">
        <v>44</v>
      </c>
      <c r="B34" s="185" t="s">
        <v>127</v>
      </c>
      <c r="C34" s="174" t="s">
        <v>128</v>
      </c>
      <c r="D34" s="44">
        <v>77.6</v>
      </c>
      <c r="E34" s="116">
        <v>77.6</v>
      </c>
    </row>
    <row r="35" spans="1:5" ht="15">
      <c r="A35" s="23" t="s">
        <v>44</v>
      </c>
      <c r="B35" s="176" t="s">
        <v>129</v>
      </c>
      <c r="C35" s="176" t="s">
        <v>130</v>
      </c>
      <c r="D35" s="44">
        <f>D36</f>
        <v>62</v>
      </c>
      <c r="E35" s="116">
        <f>E36</f>
        <v>62</v>
      </c>
    </row>
    <row r="36" spans="1:5" ht="42.75" customHeight="1">
      <c r="A36" s="23" t="s">
        <v>44</v>
      </c>
      <c r="B36" s="185" t="s">
        <v>131</v>
      </c>
      <c r="C36" s="174" t="s">
        <v>132</v>
      </c>
      <c r="D36" s="44">
        <v>62</v>
      </c>
      <c r="E36" s="116">
        <v>62</v>
      </c>
    </row>
    <row r="37" spans="1:5" ht="18.75" customHeight="1">
      <c r="A37" s="23" t="s">
        <v>44</v>
      </c>
      <c r="B37" s="19" t="s">
        <v>85</v>
      </c>
      <c r="C37" s="19" t="s">
        <v>23</v>
      </c>
      <c r="D37" s="63">
        <f>D38</f>
        <v>11.6</v>
      </c>
      <c r="E37" s="115">
        <f>E38</f>
        <v>11.6</v>
      </c>
    </row>
    <row r="38" spans="1:5" ht="41.25" customHeight="1">
      <c r="A38" s="23" t="s">
        <v>44</v>
      </c>
      <c r="B38" s="14" t="s">
        <v>86</v>
      </c>
      <c r="C38" s="14" t="s">
        <v>361</v>
      </c>
      <c r="D38" s="44">
        <f>D39</f>
        <v>11.6</v>
      </c>
      <c r="E38" s="116">
        <f>E39</f>
        <v>11.6</v>
      </c>
    </row>
    <row r="39" spans="1:5" ht="83.25" customHeight="1">
      <c r="A39" s="23" t="s">
        <v>44</v>
      </c>
      <c r="B39" s="14" t="s">
        <v>87</v>
      </c>
      <c r="C39" s="14" t="s">
        <v>362</v>
      </c>
      <c r="D39" s="44">
        <v>11.6</v>
      </c>
      <c r="E39" s="116">
        <v>11.6</v>
      </c>
    </row>
    <row r="40" spans="1:5" ht="60" customHeight="1" hidden="1">
      <c r="A40" s="20" t="s">
        <v>44</v>
      </c>
      <c r="B40" s="19" t="s">
        <v>88</v>
      </c>
      <c r="C40" s="19" t="s">
        <v>89</v>
      </c>
      <c r="D40" s="63">
        <f>D41</f>
        <v>0</v>
      </c>
      <c r="E40" s="115">
        <f>E41</f>
        <v>0</v>
      </c>
    </row>
    <row r="41" spans="1:5" ht="104.25" customHeight="1" hidden="1">
      <c r="A41" s="23" t="s">
        <v>44</v>
      </c>
      <c r="B41" s="151" t="s">
        <v>90</v>
      </c>
      <c r="C41" s="167" t="s">
        <v>0</v>
      </c>
      <c r="D41" s="44">
        <f>D43</f>
        <v>0</v>
      </c>
      <c r="E41" s="116">
        <f>E43</f>
        <v>0</v>
      </c>
    </row>
    <row r="42" spans="1:5" ht="84.75" customHeight="1" hidden="1">
      <c r="A42" s="23" t="s">
        <v>44</v>
      </c>
      <c r="B42" s="24" t="s">
        <v>292</v>
      </c>
      <c r="C42" s="14" t="s">
        <v>293</v>
      </c>
      <c r="D42" s="44">
        <v>0</v>
      </c>
      <c r="E42" s="116">
        <v>0</v>
      </c>
    </row>
    <row r="43" spans="1:10" ht="75.75" customHeight="1" hidden="1">
      <c r="A43" s="23" t="s">
        <v>44</v>
      </c>
      <c r="B43" s="151" t="s">
        <v>286</v>
      </c>
      <c r="C43" s="167" t="s">
        <v>191</v>
      </c>
      <c r="D43" s="44">
        <v>0</v>
      </c>
      <c r="E43" s="116">
        <v>0</v>
      </c>
      <c r="F43" s="226"/>
      <c r="G43" s="227"/>
      <c r="H43" s="227"/>
      <c r="I43" s="227"/>
      <c r="J43" s="227"/>
    </row>
    <row r="44" spans="1:5" ht="25.5" customHeight="1">
      <c r="A44" s="23" t="s">
        <v>44</v>
      </c>
      <c r="B44" s="169" t="s">
        <v>428</v>
      </c>
      <c r="C44" s="168" t="s">
        <v>365</v>
      </c>
      <c r="D44" s="63">
        <f>D45</f>
        <v>2</v>
      </c>
      <c r="E44" s="115">
        <f>E45</f>
        <v>2</v>
      </c>
    </row>
    <row r="45" spans="1:5" ht="30">
      <c r="A45" s="23" t="s">
        <v>44</v>
      </c>
      <c r="B45" s="169" t="s">
        <v>427</v>
      </c>
      <c r="C45" s="169" t="s">
        <v>366</v>
      </c>
      <c r="D45" s="44">
        <f>D46</f>
        <v>2</v>
      </c>
      <c r="E45" s="116">
        <f>E46</f>
        <v>2</v>
      </c>
    </row>
    <row r="46" spans="1:5" ht="45">
      <c r="A46" s="23" t="s">
        <v>44</v>
      </c>
      <c r="B46" s="169" t="s">
        <v>424</v>
      </c>
      <c r="C46" s="169" t="s">
        <v>356</v>
      </c>
      <c r="D46" s="44">
        <v>2</v>
      </c>
      <c r="E46" s="116">
        <v>2</v>
      </c>
    </row>
    <row r="47" spans="1:5" ht="15">
      <c r="A47" s="23" t="s">
        <v>44</v>
      </c>
      <c r="B47" s="169" t="s">
        <v>425</v>
      </c>
      <c r="C47" s="170" t="s">
        <v>367</v>
      </c>
      <c r="D47" s="63">
        <f>D48</f>
        <v>49.6</v>
      </c>
      <c r="E47" s="115">
        <f>E48</f>
        <v>49.6</v>
      </c>
    </row>
    <row r="48" spans="1:5" ht="15">
      <c r="A48" s="23" t="s">
        <v>44</v>
      </c>
      <c r="B48" s="169" t="s">
        <v>426</v>
      </c>
      <c r="C48" s="169" t="s">
        <v>367</v>
      </c>
      <c r="D48" s="44">
        <f>D49</f>
        <v>49.6</v>
      </c>
      <c r="E48" s="116">
        <f>E49</f>
        <v>49.6</v>
      </c>
    </row>
    <row r="49" spans="1:5" ht="30">
      <c r="A49" s="23" t="s">
        <v>44</v>
      </c>
      <c r="B49" s="169" t="s">
        <v>431</v>
      </c>
      <c r="C49" s="169" t="s">
        <v>138</v>
      </c>
      <c r="D49" s="44">
        <v>49.6</v>
      </c>
      <c r="E49" s="116">
        <v>49.6</v>
      </c>
    </row>
    <row r="50" spans="1:5" ht="26.25" customHeight="1">
      <c r="A50" s="158" t="s">
        <v>327</v>
      </c>
      <c r="B50" s="158" t="s">
        <v>328</v>
      </c>
      <c r="C50" s="159" t="s">
        <v>329</v>
      </c>
      <c r="D50" s="156">
        <f>D51+D53+D55</f>
        <v>5740.2</v>
      </c>
      <c r="E50" s="156">
        <f>E51+E53+E55</f>
        <v>5736.6</v>
      </c>
    </row>
    <row r="51" spans="1:5" ht="33" customHeight="1">
      <c r="A51" s="23" t="s">
        <v>44</v>
      </c>
      <c r="B51" s="151" t="s">
        <v>544</v>
      </c>
      <c r="C51" s="167" t="s">
        <v>368</v>
      </c>
      <c r="D51" s="157">
        <f>D52</f>
        <v>5618.5</v>
      </c>
      <c r="E51" s="157">
        <f>E52</f>
        <v>5612.7</v>
      </c>
    </row>
    <row r="52" spans="1:5" ht="28.5" customHeight="1">
      <c r="A52" s="23" t="s">
        <v>44</v>
      </c>
      <c r="B52" s="151" t="s">
        <v>543</v>
      </c>
      <c r="C52" s="164" t="s">
        <v>369</v>
      </c>
      <c r="D52" s="157">
        <v>5618.5</v>
      </c>
      <c r="E52" s="157">
        <v>5612.7</v>
      </c>
    </row>
    <row r="53" spans="1:5" ht="30" customHeight="1">
      <c r="A53" s="160" t="s">
        <v>327</v>
      </c>
      <c r="B53" s="151" t="s">
        <v>542</v>
      </c>
      <c r="C53" s="164" t="s">
        <v>65</v>
      </c>
      <c r="D53" s="157">
        <f>D54</f>
        <v>88.4</v>
      </c>
      <c r="E53" s="157">
        <f>E54</f>
        <v>90.6</v>
      </c>
    </row>
    <row r="54" spans="1:5" ht="60">
      <c r="A54" s="23" t="s">
        <v>44</v>
      </c>
      <c r="B54" s="151" t="s">
        <v>541</v>
      </c>
      <c r="C54" s="164" t="s">
        <v>135</v>
      </c>
      <c r="D54" s="157">
        <v>88.4</v>
      </c>
      <c r="E54" s="157">
        <v>90.6</v>
      </c>
    </row>
    <row r="55" spans="1:5" ht="43.5" customHeight="1">
      <c r="A55" s="23" t="s">
        <v>44</v>
      </c>
      <c r="B55" s="171" t="s">
        <v>540</v>
      </c>
      <c r="C55" s="164" t="s">
        <v>4</v>
      </c>
      <c r="D55" s="157">
        <f>D56</f>
        <v>33.3</v>
      </c>
      <c r="E55" s="157">
        <f>E56</f>
        <v>33.3</v>
      </c>
    </row>
    <row r="56" spans="1:5" ht="44.25" customHeight="1">
      <c r="A56" s="23" t="s">
        <v>44</v>
      </c>
      <c r="B56" s="151" t="s">
        <v>539</v>
      </c>
      <c r="C56" s="167" t="s">
        <v>370</v>
      </c>
      <c r="D56" s="157">
        <v>33.3</v>
      </c>
      <c r="E56" s="157">
        <v>33.3</v>
      </c>
    </row>
    <row r="57" spans="1:5" ht="30" hidden="1">
      <c r="A57" s="23" t="s">
        <v>44</v>
      </c>
      <c r="B57" s="178" t="s">
        <v>371</v>
      </c>
      <c r="C57" s="179" t="s">
        <v>372</v>
      </c>
      <c r="D57" s="157">
        <v>0</v>
      </c>
      <c r="E57" s="157">
        <v>0</v>
      </c>
    </row>
    <row r="58" spans="1:5" ht="15">
      <c r="A58" s="229"/>
      <c r="B58" s="230"/>
      <c r="C58" s="21" t="s">
        <v>5</v>
      </c>
      <c r="D58" s="63">
        <f>D13+D50</f>
        <v>8126.699999999999</v>
      </c>
      <c r="E58" s="115">
        <f>E50+E13</f>
        <v>8192.9</v>
      </c>
    </row>
    <row r="59" spans="1:4" ht="12.75">
      <c r="A59" s="27"/>
      <c r="B59" s="27"/>
      <c r="C59" s="27"/>
      <c r="D59" s="27"/>
    </row>
    <row r="60" spans="1:4" ht="12.75">
      <c r="A60" s="27"/>
      <c r="B60" s="27"/>
      <c r="C60" s="27"/>
      <c r="D60" s="27"/>
    </row>
    <row r="61" spans="1:4" ht="12.75">
      <c r="A61" s="27"/>
      <c r="B61" s="27"/>
      <c r="C61" s="27"/>
      <c r="D61" s="27"/>
    </row>
    <row r="62" spans="1:5" ht="12.75">
      <c r="A62" s="27"/>
      <c r="B62" s="27"/>
      <c r="C62" s="27"/>
      <c r="D62" s="194"/>
      <c r="E62" s="64"/>
    </row>
    <row r="63" spans="1:4" ht="12.75">
      <c r="A63" s="27"/>
      <c r="B63" s="27"/>
      <c r="C63" s="27"/>
      <c r="D63" s="27"/>
    </row>
    <row r="64" spans="1:4" ht="12.75">
      <c r="A64" s="27"/>
      <c r="B64" s="27"/>
      <c r="C64" s="27"/>
      <c r="D64" s="27"/>
    </row>
    <row r="65" spans="1:4" ht="12.75">
      <c r="A65" s="27"/>
      <c r="B65" s="27"/>
      <c r="C65" s="27"/>
      <c r="D65" s="27"/>
    </row>
    <row r="66" spans="1:4" ht="12.75">
      <c r="A66" s="27"/>
      <c r="B66" s="27"/>
      <c r="C66" s="27"/>
      <c r="D66" s="27"/>
    </row>
    <row r="67" spans="1:4" ht="12.75">
      <c r="A67" s="22"/>
      <c r="B67" s="22"/>
      <c r="C67" s="22"/>
      <c r="D67" s="22"/>
    </row>
    <row r="68" spans="1:4" ht="12.75">
      <c r="A68" s="22"/>
      <c r="B68" s="22"/>
      <c r="C68" s="22"/>
      <c r="D68" s="22"/>
    </row>
    <row r="69" spans="1:4" ht="12.75">
      <c r="A69" s="22"/>
      <c r="B69" s="22"/>
      <c r="C69" s="22"/>
      <c r="D69" s="22"/>
    </row>
    <row r="70" spans="1:4" ht="12.75">
      <c r="A70" s="22"/>
      <c r="B70" s="22"/>
      <c r="C70" s="22"/>
      <c r="D70" s="22"/>
    </row>
    <row r="71" spans="1:4" ht="12.75">
      <c r="A71" s="22"/>
      <c r="B71" s="22"/>
      <c r="C71" s="22"/>
      <c r="D71" s="22"/>
    </row>
    <row r="72" spans="1:4" ht="12.75">
      <c r="A72" s="22"/>
      <c r="B72" s="22"/>
      <c r="C72" s="22"/>
      <c r="D72" s="22"/>
    </row>
    <row r="73" spans="1:4" ht="12.75">
      <c r="A73" s="22"/>
      <c r="B73" s="22"/>
      <c r="C73" s="22"/>
      <c r="D73" s="22"/>
    </row>
    <row r="74" spans="1:4" ht="12.75">
      <c r="A74" s="22"/>
      <c r="B74" s="22"/>
      <c r="C74" s="22"/>
      <c r="D74" s="22"/>
    </row>
    <row r="75" spans="1:4" ht="12.75">
      <c r="A75" s="22"/>
      <c r="B75" s="22"/>
      <c r="C75" s="22"/>
      <c r="D75" s="22"/>
    </row>
    <row r="76" spans="1:4" ht="12.75">
      <c r="A76" s="22"/>
      <c r="B76" s="22"/>
      <c r="C76" s="22"/>
      <c r="D76" s="22"/>
    </row>
    <row r="77" spans="1:4" ht="12.75">
      <c r="A77" s="22"/>
      <c r="B77" s="22"/>
      <c r="C77" s="22"/>
      <c r="D77" s="22"/>
    </row>
    <row r="78" spans="1:4" ht="12.75">
      <c r="A78" s="22"/>
      <c r="B78" s="22"/>
      <c r="C78" s="22"/>
      <c r="D78" s="22"/>
    </row>
    <row r="79" spans="1:4" ht="12.75">
      <c r="A79" s="22"/>
      <c r="B79" s="22"/>
      <c r="C79" s="22"/>
      <c r="D79" s="22"/>
    </row>
    <row r="80" spans="1:4" ht="12.75">
      <c r="A80" s="22"/>
      <c r="B80" s="22"/>
      <c r="C80" s="22"/>
      <c r="D80" s="22"/>
    </row>
    <row r="81" spans="1:4" ht="12.75">
      <c r="A81" s="22"/>
      <c r="B81" s="22"/>
      <c r="C81" s="22"/>
      <c r="D81" s="22"/>
    </row>
    <row r="82" spans="1:4" ht="12.75">
      <c r="A82" s="22"/>
      <c r="B82" s="22"/>
      <c r="C82" s="22"/>
      <c r="D82" s="22"/>
    </row>
    <row r="83" spans="1:4" ht="12.75">
      <c r="A83" s="22"/>
      <c r="B83" s="22"/>
      <c r="C83" s="22"/>
      <c r="D83" s="22"/>
    </row>
    <row r="84" spans="1:4" ht="12.75">
      <c r="A84" s="22"/>
      <c r="B84" s="22"/>
      <c r="C84" s="22"/>
      <c r="D84" s="22"/>
    </row>
    <row r="85" spans="1:4" ht="12.75">
      <c r="A85" s="22"/>
      <c r="B85" s="22"/>
      <c r="C85" s="22"/>
      <c r="D85" s="22"/>
    </row>
    <row r="86" spans="1:4" ht="12.75">
      <c r="A86" s="22"/>
      <c r="B86" s="22"/>
      <c r="C86" s="22"/>
      <c r="D86" s="22"/>
    </row>
    <row r="87" spans="1:4" ht="12.75">
      <c r="A87" s="22"/>
      <c r="B87" s="22"/>
      <c r="C87" s="22"/>
      <c r="D87" s="22"/>
    </row>
    <row r="88" spans="1:4" ht="12.75">
      <c r="A88" s="22"/>
      <c r="B88" s="22"/>
      <c r="C88" s="22"/>
      <c r="D88" s="22"/>
    </row>
    <row r="89" spans="1:4" ht="12.75">
      <c r="A89" s="22"/>
      <c r="B89" s="22"/>
      <c r="C89" s="22"/>
      <c r="D89" s="22"/>
    </row>
    <row r="90" spans="1:4" ht="12.75">
      <c r="A90" s="22"/>
      <c r="B90" s="22"/>
      <c r="C90" s="22"/>
      <c r="D90" s="22"/>
    </row>
    <row r="91" spans="1:4" ht="12.75">
      <c r="A91" s="22"/>
      <c r="B91" s="22"/>
      <c r="C91" s="22"/>
      <c r="D91" s="22"/>
    </row>
    <row r="92" spans="1:4" ht="12.75">
      <c r="A92" s="22"/>
      <c r="B92" s="22"/>
      <c r="C92" s="22"/>
      <c r="D92" s="22"/>
    </row>
    <row r="93" spans="1:4" ht="12.75">
      <c r="A93" s="22"/>
      <c r="B93" s="22"/>
      <c r="C93" s="22"/>
      <c r="D93" s="22"/>
    </row>
    <row r="94" spans="1:4" ht="12.75">
      <c r="A94" s="22"/>
      <c r="B94" s="22"/>
      <c r="C94" s="22"/>
      <c r="D94" s="22"/>
    </row>
    <row r="95" spans="1:4" ht="12.75">
      <c r="A95" s="22"/>
      <c r="B95" s="22"/>
      <c r="C95" s="22"/>
      <c r="D95" s="22"/>
    </row>
    <row r="96" spans="1:4" ht="12.75">
      <c r="A96" s="22"/>
      <c r="B96" s="22"/>
      <c r="C96" s="22"/>
      <c r="D96" s="22"/>
    </row>
    <row r="97" spans="1:4" ht="12.75">
      <c r="A97" s="22"/>
      <c r="B97" s="22"/>
      <c r="C97" s="22"/>
      <c r="D97" s="22"/>
    </row>
    <row r="98" spans="1:4" ht="12.75">
      <c r="A98" s="22"/>
      <c r="B98" s="22"/>
      <c r="C98" s="22"/>
      <c r="D98" s="22"/>
    </row>
    <row r="99" spans="1:4" ht="12.75">
      <c r="A99" s="22"/>
      <c r="B99" s="22"/>
      <c r="C99" s="22"/>
      <c r="D99" s="22"/>
    </row>
    <row r="100" spans="1:4" ht="12.75">
      <c r="A100" s="22"/>
      <c r="B100" s="22"/>
      <c r="C100" s="22"/>
      <c r="D100" s="22"/>
    </row>
    <row r="101" spans="1:4" ht="12.75">
      <c r="A101" s="22"/>
      <c r="B101" s="22"/>
      <c r="C101" s="22"/>
      <c r="D101" s="22"/>
    </row>
    <row r="102" spans="1:4" ht="12.75">
      <c r="A102" s="22"/>
      <c r="B102" s="22"/>
      <c r="C102" s="22"/>
      <c r="D102" s="22"/>
    </row>
    <row r="103" spans="1:4" ht="12.75">
      <c r="A103" s="22"/>
      <c r="B103" s="22"/>
      <c r="C103" s="22"/>
      <c r="D103" s="22"/>
    </row>
    <row r="104" spans="1:4" ht="12.75">
      <c r="A104" s="22"/>
      <c r="B104" s="22"/>
      <c r="C104" s="22"/>
      <c r="D104" s="22"/>
    </row>
    <row r="105" spans="1:4" ht="12.75">
      <c r="A105" s="22"/>
      <c r="B105" s="22"/>
      <c r="C105" s="22"/>
      <c r="D105" s="22"/>
    </row>
    <row r="106" spans="1:4" ht="12.75">
      <c r="A106" s="22"/>
      <c r="B106" s="22"/>
      <c r="C106" s="22"/>
      <c r="D106" s="22"/>
    </row>
    <row r="107" spans="1:4" ht="12.75">
      <c r="A107" s="22"/>
      <c r="B107" s="22"/>
      <c r="C107" s="22"/>
      <c r="D107" s="22"/>
    </row>
    <row r="108" spans="1:4" ht="12.75">
      <c r="A108" s="22"/>
      <c r="B108" s="22"/>
      <c r="C108" s="22"/>
      <c r="D108" s="22"/>
    </row>
    <row r="109" spans="1:4" ht="12.75">
      <c r="A109" s="22"/>
      <c r="B109" s="22"/>
      <c r="C109" s="22"/>
      <c r="D109" s="22"/>
    </row>
  </sheetData>
  <sheetProtection/>
  <mergeCells count="11">
    <mergeCell ref="A9:E9"/>
    <mergeCell ref="D4:E4"/>
    <mergeCell ref="C2:E2"/>
    <mergeCell ref="F43:J43"/>
    <mergeCell ref="C3:E3"/>
    <mergeCell ref="D1:E1"/>
    <mergeCell ref="A58:B58"/>
    <mergeCell ref="C5:D5"/>
    <mergeCell ref="A11:B11"/>
    <mergeCell ref="A7:E7"/>
    <mergeCell ref="A8:E8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L176"/>
  <sheetViews>
    <sheetView zoomScalePageLayoutView="0" workbookViewId="0" topLeftCell="B62">
      <selection activeCell="E161" sqref="E161"/>
    </sheetView>
  </sheetViews>
  <sheetFormatPr defaultColWidth="9.00390625" defaultRowHeight="12.75"/>
  <cols>
    <col min="1" max="1" width="11.75390625" style="11" hidden="1" customWidth="1"/>
    <col min="2" max="2" width="0.12890625" style="11" customWidth="1"/>
    <col min="3" max="3" width="16.125" style="11" customWidth="1"/>
    <col min="4" max="4" width="12.25390625" style="30" customWidth="1"/>
    <col min="5" max="5" width="39.75390625" style="30" customWidth="1"/>
    <col min="6" max="7" width="12.875" style="0" customWidth="1"/>
  </cols>
  <sheetData>
    <row r="1" spans="4:7" ht="15">
      <c r="D1" s="4"/>
      <c r="E1" s="9"/>
      <c r="F1" s="13"/>
      <c r="G1" s="13" t="s">
        <v>270</v>
      </c>
    </row>
    <row r="2" spans="4:7" ht="15">
      <c r="D2" s="4"/>
      <c r="E2" s="9"/>
      <c r="F2" s="13" t="s">
        <v>351</v>
      </c>
      <c r="G2" s="13" t="s">
        <v>512</v>
      </c>
    </row>
    <row r="3" spans="4:7" ht="15">
      <c r="D3" s="4"/>
      <c r="E3" s="9"/>
      <c r="F3" s="13" t="s">
        <v>56</v>
      </c>
      <c r="G3" s="13" t="s">
        <v>56</v>
      </c>
    </row>
    <row r="4" spans="4:7" ht="15">
      <c r="D4" s="11"/>
      <c r="E4" s="13"/>
      <c r="F4" s="13"/>
      <c r="G4" s="13" t="s">
        <v>545</v>
      </c>
    </row>
    <row r="5" ht="0.75" customHeight="1">
      <c r="D5" s="11"/>
    </row>
    <row r="6" ht="15" hidden="1">
      <c r="D6" s="11"/>
    </row>
    <row r="7" spans="2:7" ht="15" customHeight="1">
      <c r="B7" s="233" t="s">
        <v>450</v>
      </c>
      <c r="C7" s="233"/>
      <c r="D7" s="233"/>
      <c r="E7" s="233"/>
      <c r="F7" s="233"/>
      <c r="G7" s="233"/>
    </row>
    <row r="8" spans="2:7" ht="38.25" customHeight="1">
      <c r="B8" s="233"/>
      <c r="C8" s="233"/>
      <c r="D8" s="233"/>
      <c r="E8" s="233"/>
      <c r="F8" s="233"/>
      <c r="G8" s="233"/>
    </row>
    <row r="9" spans="2:5" ht="6.75" customHeight="1">
      <c r="B9" s="240"/>
      <c r="C9" s="240"/>
      <c r="D9" s="240"/>
      <c r="E9" s="240"/>
    </row>
    <row r="10" spans="2:5" ht="15" hidden="1">
      <c r="B10" s="31"/>
      <c r="C10" s="31"/>
      <c r="D10" s="31"/>
      <c r="E10" s="32"/>
    </row>
    <row r="11" spans="2:7" ht="15" hidden="1">
      <c r="B11" s="31"/>
      <c r="C11" s="31"/>
      <c r="D11" s="31"/>
      <c r="E11" s="32"/>
      <c r="F11" t="s">
        <v>19</v>
      </c>
      <c r="G11" t="s">
        <v>19</v>
      </c>
    </row>
    <row r="12" spans="2:7" ht="15" customHeight="1">
      <c r="B12" s="237" t="s">
        <v>6</v>
      </c>
      <c r="C12" s="237" t="s">
        <v>7</v>
      </c>
      <c r="D12" s="237" t="s">
        <v>8</v>
      </c>
      <c r="E12" s="241" t="s">
        <v>25</v>
      </c>
      <c r="F12" s="234" t="s">
        <v>375</v>
      </c>
      <c r="G12" s="234" t="s">
        <v>451</v>
      </c>
    </row>
    <row r="13" spans="2:7" ht="15">
      <c r="B13" s="238"/>
      <c r="C13" s="238"/>
      <c r="D13" s="238"/>
      <c r="E13" s="242"/>
      <c r="F13" s="235"/>
      <c r="G13" s="235"/>
    </row>
    <row r="14" spans="2:7" ht="15">
      <c r="B14" s="238"/>
      <c r="C14" s="238"/>
      <c r="D14" s="238"/>
      <c r="E14" s="242"/>
      <c r="F14" s="235"/>
      <c r="G14" s="235"/>
    </row>
    <row r="15" spans="2:7" ht="15">
      <c r="B15" s="238"/>
      <c r="C15" s="239"/>
      <c r="D15" s="239"/>
      <c r="E15" s="243"/>
      <c r="F15" s="236"/>
      <c r="G15" s="236"/>
    </row>
    <row r="16" spans="2:7" ht="66.75" customHeight="1">
      <c r="B16" s="70"/>
      <c r="C16" s="42" t="s">
        <v>171</v>
      </c>
      <c r="D16" s="69"/>
      <c r="E16" s="122" t="s">
        <v>284</v>
      </c>
      <c r="F16" s="145">
        <f>F17+F20+F29+F34+F37+F40</f>
        <v>1639.2</v>
      </c>
      <c r="G16" s="145">
        <f>G17+G20+G29+G34+G37+G40</f>
        <v>1584.2</v>
      </c>
    </row>
    <row r="17" spans="2:7" ht="52.5" customHeight="1">
      <c r="B17" s="70"/>
      <c r="C17" s="79" t="s">
        <v>172</v>
      </c>
      <c r="D17" s="79"/>
      <c r="E17" s="123" t="s">
        <v>152</v>
      </c>
      <c r="F17" s="83">
        <f>F18</f>
        <v>1389.9</v>
      </c>
      <c r="G17" s="83">
        <f>G18</f>
        <v>1389.9</v>
      </c>
    </row>
    <row r="18" spans="2:7" ht="48.75" customHeight="1">
      <c r="B18" s="70"/>
      <c r="C18" s="94" t="s">
        <v>174</v>
      </c>
      <c r="D18" s="79"/>
      <c r="E18" s="123" t="s">
        <v>377</v>
      </c>
      <c r="F18" s="83">
        <f>F19</f>
        <v>1389.9</v>
      </c>
      <c r="G18" s="83">
        <f>G19</f>
        <v>1389.9</v>
      </c>
    </row>
    <row r="19" spans="2:7" ht="42.75" customHeight="1">
      <c r="B19" s="70"/>
      <c r="C19" s="45"/>
      <c r="D19" s="45" t="s">
        <v>15</v>
      </c>
      <c r="E19" s="125" t="s">
        <v>523</v>
      </c>
      <c r="F19" s="83">
        <v>1389.9</v>
      </c>
      <c r="G19" s="83">
        <v>1389.9</v>
      </c>
    </row>
    <row r="20" spans="2:10" ht="48" customHeight="1">
      <c r="B20" s="70"/>
      <c r="C20" s="45" t="s">
        <v>173</v>
      </c>
      <c r="D20" s="45"/>
      <c r="E20" s="125" t="s">
        <v>182</v>
      </c>
      <c r="F20" s="83">
        <f>F21+F23+F25+F27</f>
        <v>246.3</v>
      </c>
      <c r="G20" s="83">
        <f>G21+G23+G25+G27</f>
        <v>191.3</v>
      </c>
      <c r="J20" s="64"/>
    </row>
    <row r="21" spans="2:7" ht="37.5" customHeight="1">
      <c r="B21" s="70"/>
      <c r="C21" s="43" t="s">
        <v>175</v>
      </c>
      <c r="D21" s="43"/>
      <c r="E21" s="126" t="s">
        <v>310</v>
      </c>
      <c r="F21" s="83">
        <f>F22</f>
        <v>31.9</v>
      </c>
      <c r="G21" s="83">
        <f>G22</f>
        <v>31.9</v>
      </c>
    </row>
    <row r="22" spans="2:7" ht="46.5" customHeight="1">
      <c r="B22" s="70"/>
      <c r="C22" s="43"/>
      <c r="D22" s="43" t="s">
        <v>15</v>
      </c>
      <c r="E22" s="155" t="s">
        <v>523</v>
      </c>
      <c r="F22" s="83">
        <f>29+2.9</f>
        <v>31.9</v>
      </c>
      <c r="G22" s="83">
        <f>29+2.9</f>
        <v>31.9</v>
      </c>
    </row>
    <row r="23" spans="2:7" ht="22.5" customHeight="1">
      <c r="B23" s="70"/>
      <c r="C23" s="68" t="s">
        <v>176</v>
      </c>
      <c r="D23" s="68"/>
      <c r="E23" s="128" t="s">
        <v>309</v>
      </c>
      <c r="F23" s="83">
        <f>F24</f>
        <v>18.4</v>
      </c>
      <c r="G23" s="83">
        <f>G24</f>
        <v>18.4</v>
      </c>
    </row>
    <row r="24" spans="2:7" ht="45.75" customHeight="1">
      <c r="B24" s="70"/>
      <c r="C24" s="68"/>
      <c r="D24" s="43" t="s">
        <v>15</v>
      </c>
      <c r="E24" s="186" t="s">
        <v>523</v>
      </c>
      <c r="F24" s="83">
        <f>21-2.6</f>
        <v>18.4</v>
      </c>
      <c r="G24" s="83">
        <f>21-2.6</f>
        <v>18.4</v>
      </c>
    </row>
    <row r="25" spans="2:7" ht="33" customHeight="1">
      <c r="B25" s="70"/>
      <c r="C25" s="43" t="s">
        <v>177</v>
      </c>
      <c r="D25" s="43"/>
      <c r="E25" s="126" t="s">
        <v>308</v>
      </c>
      <c r="F25" s="118">
        <f>F26</f>
        <v>41</v>
      </c>
      <c r="G25" s="118">
        <f>G26</f>
        <v>41</v>
      </c>
    </row>
    <row r="26" spans="2:7" ht="47.25" customHeight="1">
      <c r="B26" s="70"/>
      <c r="C26" s="43"/>
      <c r="D26" s="43" t="s">
        <v>15</v>
      </c>
      <c r="E26" s="127" t="s">
        <v>523</v>
      </c>
      <c r="F26" s="112">
        <v>41</v>
      </c>
      <c r="G26" s="112">
        <v>41</v>
      </c>
    </row>
    <row r="27" spans="2:7" ht="30.75" customHeight="1">
      <c r="B27" s="70"/>
      <c r="C27" s="43" t="s">
        <v>452</v>
      </c>
      <c r="D27" s="43"/>
      <c r="E27" s="130" t="s">
        <v>453</v>
      </c>
      <c r="F27" s="121">
        <f>F28</f>
        <v>155</v>
      </c>
      <c r="G27" s="121">
        <f>G28</f>
        <v>100</v>
      </c>
    </row>
    <row r="28" spans="2:7" ht="46.5" customHeight="1">
      <c r="B28" s="70"/>
      <c r="C28" s="43"/>
      <c r="D28" s="43" t="s">
        <v>15</v>
      </c>
      <c r="E28" s="127" t="s">
        <v>523</v>
      </c>
      <c r="F28" s="121">
        <v>155</v>
      </c>
      <c r="G28" s="121">
        <v>100</v>
      </c>
    </row>
    <row r="29" spans="2:7" ht="59.25" customHeight="1">
      <c r="B29" s="70"/>
      <c r="C29" s="43" t="s">
        <v>275</v>
      </c>
      <c r="D29" s="43"/>
      <c r="E29" s="130" t="s">
        <v>306</v>
      </c>
      <c r="F29" s="121">
        <f>F30+F32</f>
        <v>3</v>
      </c>
      <c r="G29" s="121">
        <f>G30+G32</f>
        <v>3</v>
      </c>
    </row>
    <row r="30" spans="2:7" ht="33" customHeight="1" hidden="1">
      <c r="B30" s="70"/>
      <c r="C30" s="35" t="s">
        <v>279</v>
      </c>
      <c r="D30" s="35"/>
      <c r="E30" s="129" t="s">
        <v>307</v>
      </c>
      <c r="F30" s="121">
        <f>F31</f>
        <v>0</v>
      </c>
      <c r="G30" s="121">
        <f>G31</f>
        <v>0</v>
      </c>
    </row>
    <row r="31" spans="2:7" ht="32.25" customHeight="1" hidden="1">
      <c r="B31" s="70"/>
      <c r="C31" s="35"/>
      <c r="D31" s="43" t="s">
        <v>15</v>
      </c>
      <c r="E31" s="127" t="s">
        <v>153</v>
      </c>
      <c r="F31" s="121">
        <v>0</v>
      </c>
      <c r="G31" s="121">
        <v>0</v>
      </c>
    </row>
    <row r="32" spans="2:7" ht="55.5" customHeight="1">
      <c r="B32" s="70"/>
      <c r="C32" s="35" t="s">
        <v>321</v>
      </c>
      <c r="D32" s="43"/>
      <c r="E32" s="191" t="s">
        <v>305</v>
      </c>
      <c r="F32" s="121">
        <f>F33</f>
        <v>3</v>
      </c>
      <c r="G32" s="121">
        <f>G33</f>
        <v>3</v>
      </c>
    </row>
    <row r="33" spans="2:7" ht="45" customHeight="1">
      <c r="B33" s="70"/>
      <c r="C33" s="35"/>
      <c r="D33" s="43" t="s">
        <v>15</v>
      </c>
      <c r="E33" s="127" t="s">
        <v>524</v>
      </c>
      <c r="F33" s="121">
        <v>3</v>
      </c>
      <c r="G33" s="121">
        <v>3</v>
      </c>
    </row>
    <row r="34" spans="2:7" ht="45" hidden="1">
      <c r="B34" s="70"/>
      <c r="C34" s="43" t="s">
        <v>384</v>
      </c>
      <c r="D34" s="43"/>
      <c r="E34" s="147" t="s">
        <v>385</v>
      </c>
      <c r="F34" s="121">
        <f>F35</f>
        <v>0</v>
      </c>
      <c r="G34" s="121">
        <f>G35</f>
        <v>0</v>
      </c>
    </row>
    <row r="35" spans="2:7" ht="30" hidden="1">
      <c r="B35" s="70"/>
      <c r="C35" s="43" t="s">
        <v>387</v>
      </c>
      <c r="D35" s="43"/>
      <c r="E35" s="130" t="s">
        <v>386</v>
      </c>
      <c r="F35" s="121">
        <f>F36</f>
        <v>0</v>
      </c>
      <c r="G35" s="121">
        <f>G36</f>
        <v>0</v>
      </c>
    </row>
    <row r="36" spans="2:7" ht="30" hidden="1">
      <c r="B36" s="70"/>
      <c r="C36" s="43"/>
      <c r="D36" s="43" t="s">
        <v>15</v>
      </c>
      <c r="E36" s="127" t="s">
        <v>153</v>
      </c>
      <c r="F36" s="121">
        <v>0</v>
      </c>
      <c r="G36" s="121">
        <v>0</v>
      </c>
    </row>
    <row r="37" spans="2:7" ht="106.5" customHeight="1" hidden="1">
      <c r="B37" s="70"/>
      <c r="C37" s="43" t="s">
        <v>299</v>
      </c>
      <c r="D37" s="43"/>
      <c r="E37" s="147" t="s">
        <v>300</v>
      </c>
      <c r="F37" s="112">
        <f>F38</f>
        <v>0</v>
      </c>
      <c r="G37" s="112">
        <f>G38</f>
        <v>0</v>
      </c>
    </row>
    <row r="38" spans="2:7" ht="112.5" customHeight="1" hidden="1">
      <c r="B38" s="70"/>
      <c r="C38" s="94" t="s">
        <v>301</v>
      </c>
      <c r="D38" s="43"/>
      <c r="E38" s="123" t="s">
        <v>302</v>
      </c>
      <c r="F38" s="112">
        <f>F39</f>
        <v>0</v>
      </c>
      <c r="G38" s="112">
        <f>G39</f>
        <v>0</v>
      </c>
    </row>
    <row r="39" spans="2:7" ht="26.25" customHeight="1" hidden="1">
      <c r="B39" s="70"/>
      <c r="C39" s="45"/>
      <c r="D39" s="45" t="s">
        <v>303</v>
      </c>
      <c r="E39" s="125" t="s">
        <v>304</v>
      </c>
      <c r="F39" s="112">
        <v>0</v>
      </c>
      <c r="G39" s="112">
        <v>0</v>
      </c>
    </row>
    <row r="40" spans="2:7" ht="73.5" customHeight="1" hidden="1">
      <c r="B40" s="70"/>
      <c r="C40" s="43" t="s">
        <v>401</v>
      </c>
      <c r="D40" s="43"/>
      <c r="E40" s="147" t="s">
        <v>433</v>
      </c>
      <c r="F40" s="121">
        <f>F41</f>
        <v>0</v>
      </c>
      <c r="G40" s="121">
        <f>G41</f>
        <v>0</v>
      </c>
    </row>
    <row r="41" spans="2:7" ht="60" hidden="1">
      <c r="B41" s="70"/>
      <c r="C41" s="43" t="s">
        <v>402</v>
      </c>
      <c r="D41" s="43"/>
      <c r="E41" s="130" t="s">
        <v>434</v>
      </c>
      <c r="F41" s="121">
        <f>F42</f>
        <v>0</v>
      </c>
      <c r="G41" s="121">
        <f>G42</f>
        <v>0</v>
      </c>
    </row>
    <row r="42" spans="2:7" ht="7.5" customHeight="1" hidden="1">
      <c r="B42" s="70"/>
      <c r="C42" s="43"/>
      <c r="D42" s="43" t="s">
        <v>15</v>
      </c>
      <c r="E42" s="127" t="s">
        <v>153</v>
      </c>
      <c r="F42" s="121">
        <v>0</v>
      </c>
      <c r="G42" s="121">
        <v>0</v>
      </c>
    </row>
    <row r="43" spans="2:11" ht="58.5" customHeight="1">
      <c r="B43" s="70"/>
      <c r="C43" s="71" t="s">
        <v>179</v>
      </c>
      <c r="D43" s="72"/>
      <c r="E43" s="132" t="s">
        <v>102</v>
      </c>
      <c r="F43" s="145">
        <f>F44+F58+F69+F75+F62+F72+F88+F91-F69</f>
        <v>2529.7</v>
      </c>
      <c r="G43" s="145">
        <f>G44+G58+G62+G72+G75+G88+G91</f>
        <v>2465.5</v>
      </c>
      <c r="K43" s="64"/>
    </row>
    <row r="44" spans="2:7" ht="58.5" customHeight="1">
      <c r="B44" s="70"/>
      <c r="C44" s="68" t="s">
        <v>215</v>
      </c>
      <c r="D44" s="79"/>
      <c r="E44" s="134" t="s">
        <v>216</v>
      </c>
      <c r="F44" s="83">
        <f>F45+F52+F54+F56</f>
        <v>998.6</v>
      </c>
      <c r="G44" s="83">
        <f>G45+G52+G54+G56</f>
        <v>830.5</v>
      </c>
    </row>
    <row r="45" spans="2:7" ht="60.75" customHeight="1">
      <c r="B45" s="70"/>
      <c r="C45" s="68" t="s">
        <v>217</v>
      </c>
      <c r="D45" s="79"/>
      <c r="E45" s="33" t="s">
        <v>546</v>
      </c>
      <c r="F45" s="83">
        <f>F46</f>
        <v>798.6</v>
      </c>
      <c r="G45" s="83">
        <f>G46</f>
        <v>830.5</v>
      </c>
    </row>
    <row r="46" spans="2:7" ht="50.25" customHeight="1">
      <c r="B46" s="70"/>
      <c r="C46" s="80"/>
      <c r="D46" s="79" t="s">
        <v>150</v>
      </c>
      <c r="E46" s="124" t="s">
        <v>154</v>
      </c>
      <c r="F46" s="83">
        <f>F47</f>
        <v>798.6</v>
      </c>
      <c r="G46" s="83">
        <f>G47</f>
        <v>830.5</v>
      </c>
    </row>
    <row r="47" spans="2:7" ht="23.25" customHeight="1" hidden="1">
      <c r="B47" s="70"/>
      <c r="C47" s="80"/>
      <c r="D47" s="79" t="s">
        <v>156</v>
      </c>
      <c r="E47" s="124" t="s">
        <v>155</v>
      </c>
      <c r="F47" s="83">
        <v>798.6</v>
      </c>
      <c r="G47" s="83">
        <v>830.5</v>
      </c>
    </row>
    <row r="48" spans="2:7" ht="57.75" customHeight="1" hidden="1">
      <c r="B48" s="70"/>
      <c r="C48" s="68" t="s">
        <v>342</v>
      </c>
      <c r="D48" s="79"/>
      <c r="E48" s="123" t="s">
        <v>344</v>
      </c>
      <c r="F48" s="83">
        <f>F49</f>
        <v>0</v>
      </c>
      <c r="G48" s="83">
        <f>G49</f>
        <v>0</v>
      </c>
    </row>
    <row r="49" spans="2:7" ht="36" customHeight="1" hidden="1">
      <c r="B49" s="70"/>
      <c r="D49" s="39" t="s">
        <v>15</v>
      </c>
      <c r="E49" s="133" t="s">
        <v>1</v>
      </c>
      <c r="F49" s="83">
        <v>0</v>
      </c>
      <c r="G49" s="83">
        <v>0</v>
      </c>
    </row>
    <row r="50" spans="2:7" ht="35.25" customHeight="1" hidden="1">
      <c r="B50" s="70"/>
      <c r="C50" s="68" t="s">
        <v>338</v>
      </c>
      <c r="D50" s="79"/>
      <c r="E50" s="124" t="s">
        <v>343</v>
      </c>
      <c r="F50" s="83">
        <f>F51</f>
        <v>0</v>
      </c>
      <c r="G50" s="83">
        <f>G51</f>
        <v>0</v>
      </c>
    </row>
    <row r="51" spans="2:7" ht="35.25" customHeight="1" hidden="1">
      <c r="B51" s="70"/>
      <c r="C51" s="80"/>
      <c r="D51" s="39" t="s">
        <v>15</v>
      </c>
      <c r="E51" s="133" t="s">
        <v>1</v>
      </c>
      <c r="F51" s="83">
        <v>0</v>
      </c>
      <c r="G51" s="83">
        <v>0</v>
      </c>
    </row>
    <row r="52" spans="2:7" ht="30" customHeight="1" hidden="1">
      <c r="B52" s="70"/>
      <c r="C52" s="36" t="s">
        <v>218</v>
      </c>
      <c r="D52" s="39"/>
      <c r="E52" s="124" t="s">
        <v>166</v>
      </c>
      <c r="F52" s="83">
        <f>F53</f>
        <v>0</v>
      </c>
      <c r="G52" s="83">
        <f>G53</f>
        <v>0</v>
      </c>
    </row>
    <row r="53" spans="2:7" ht="31.5" customHeight="1" hidden="1">
      <c r="B53" s="70"/>
      <c r="C53" s="36"/>
      <c r="D53" s="39" t="s">
        <v>15</v>
      </c>
      <c r="E53" s="133" t="s">
        <v>1</v>
      </c>
      <c r="F53" s="83">
        <v>0</v>
      </c>
      <c r="G53" s="83">
        <v>0</v>
      </c>
    </row>
    <row r="54" spans="2:7" ht="59.25" customHeight="1">
      <c r="B54" s="70"/>
      <c r="C54" s="36" t="s">
        <v>416</v>
      </c>
      <c r="D54" s="39"/>
      <c r="E54" s="124" t="s">
        <v>414</v>
      </c>
      <c r="F54" s="83">
        <f>F55</f>
        <v>20</v>
      </c>
      <c r="G54" s="83">
        <f>G55</f>
        <v>0</v>
      </c>
    </row>
    <row r="55" spans="2:7" ht="48" customHeight="1">
      <c r="B55" s="70"/>
      <c r="C55" s="36"/>
      <c r="D55" s="39" t="s">
        <v>15</v>
      </c>
      <c r="E55" s="133" t="s">
        <v>524</v>
      </c>
      <c r="F55" s="83">
        <v>20</v>
      </c>
      <c r="G55" s="83">
        <v>0</v>
      </c>
    </row>
    <row r="56" spans="2:7" ht="22.5" customHeight="1">
      <c r="B56" s="70"/>
      <c r="C56" s="36" t="s">
        <v>415</v>
      </c>
      <c r="D56" s="39"/>
      <c r="E56" s="133" t="s">
        <v>432</v>
      </c>
      <c r="F56" s="83">
        <f>F57</f>
        <v>180</v>
      </c>
      <c r="G56" s="83">
        <f>G57</f>
        <v>0</v>
      </c>
    </row>
    <row r="57" spans="2:7" ht="45.75" customHeight="1">
      <c r="B57" s="70"/>
      <c r="C57" s="36"/>
      <c r="D57" s="39" t="s">
        <v>15</v>
      </c>
      <c r="E57" s="133" t="s">
        <v>524</v>
      </c>
      <c r="F57" s="83">
        <v>180</v>
      </c>
      <c r="G57" s="83">
        <v>0</v>
      </c>
    </row>
    <row r="58" spans="2:7" ht="47.25" customHeight="1">
      <c r="B58" s="70"/>
      <c r="C58" s="68" t="s">
        <v>273</v>
      </c>
      <c r="D58" s="79"/>
      <c r="E58" s="33" t="s">
        <v>271</v>
      </c>
      <c r="F58" s="117">
        <f aca="true" t="shared" si="0" ref="F58:G60">F59</f>
        <v>212.5</v>
      </c>
      <c r="G58" s="117">
        <f t="shared" si="0"/>
        <v>212.5</v>
      </c>
    </row>
    <row r="59" spans="2:7" ht="42" customHeight="1">
      <c r="B59" s="70"/>
      <c r="C59" s="68" t="s">
        <v>280</v>
      </c>
      <c r="D59" s="79"/>
      <c r="E59" s="124" t="s">
        <v>274</v>
      </c>
      <c r="F59" s="117">
        <f t="shared" si="0"/>
        <v>212.5</v>
      </c>
      <c r="G59" s="117">
        <f t="shared" si="0"/>
        <v>212.5</v>
      </c>
    </row>
    <row r="60" spans="2:7" ht="48.75" customHeight="1">
      <c r="B60" s="70"/>
      <c r="C60" s="80"/>
      <c r="D60" s="39" t="s">
        <v>150</v>
      </c>
      <c r="E60" s="124" t="s">
        <v>154</v>
      </c>
      <c r="F60" s="117">
        <f t="shared" si="0"/>
        <v>212.5</v>
      </c>
      <c r="G60" s="117">
        <f t="shared" si="0"/>
        <v>212.5</v>
      </c>
    </row>
    <row r="61" spans="2:7" ht="24.75" customHeight="1" hidden="1">
      <c r="B61" s="70"/>
      <c r="C61" s="80"/>
      <c r="D61" s="79" t="s">
        <v>156</v>
      </c>
      <c r="E61" s="33" t="s">
        <v>155</v>
      </c>
      <c r="F61" s="117">
        <v>212.5</v>
      </c>
      <c r="G61" s="117">
        <v>212.5</v>
      </c>
    </row>
    <row r="62" spans="2:7" ht="41.25" customHeight="1">
      <c r="B62" s="70"/>
      <c r="C62" s="68" t="s">
        <v>318</v>
      </c>
      <c r="D62" s="79"/>
      <c r="E62" s="124" t="s">
        <v>287</v>
      </c>
      <c r="F62" s="117">
        <f>F63+F65+F67+F69</f>
        <v>279.7</v>
      </c>
      <c r="G62" s="117">
        <f>G63+G65+G67+G69</f>
        <v>279.7</v>
      </c>
    </row>
    <row r="63" spans="2:7" ht="30" hidden="1">
      <c r="B63" s="70"/>
      <c r="C63" s="68" t="s">
        <v>322</v>
      </c>
      <c r="D63" s="79"/>
      <c r="E63" s="124" t="s">
        <v>288</v>
      </c>
      <c r="F63" s="117">
        <f>F64</f>
        <v>0</v>
      </c>
      <c r="G63" s="117">
        <f>G64</f>
        <v>0</v>
      </c>
    </row>
    <row r="64" spans="2:7" ht="45" hidden="1">
      <c r="B64" s="70"/>
      <c r="C64" s="68"/>
      <c r="D64" s="39" t="s">
        <v>150</v>
      </c>
      <c r="E64" s="133" t="s">
        <v>1</v>
      </c>
      <c r="F64" s="117">
        <v>0</v>
      </c>
      <c r="G64" s="117">
        <v>0</v>
      </c>
    </row>
    <row r="65" spans="2:7" ht="29.25" customHeight="1">
      <c r="B65" s="70"/>
      <c r="C65" s="68" t="s">
        <v>323</v>
      </c>
      <c r="D65" s="39"/>
      <c r="E65" s="133" t="s">
        <v>289</v>
      </c>
      <c r="F65" s="117">
        <f>F66</f>
        <v>30</v>
      </c>
      <c r="G65" s="117">
        <f>G66</f>
        <v>30</v>
      </c>
    </row>
    <row r="66" spans="2:7" ht="43.5" customHeight="1">
      <c r="B66" s="70"/>
      <c r="C66" s="68"/>
      <c r="D66" s="39" t="s">
        <v>15</v>
      </c>
      <c r="E66" s="133" t="s">
        <v>524</v>
      </c>
      <c r="F66" s="117">
        <v>30</v>
      </c>
      <c r="G66" s="117">
        <v>30</v>
      </c>
    </row>
    <row r="67" spans="2:7" ht="15.75" customHeight="1">
      <c r="B67" s="70"/>
      <c r="C67" s="68" t="s">
        <v>324</v>
      </c>
      <c r="D67" s="39"/>
      <c r="E67" s="133" t="s">
        <v>319</v>
      </c>
      <c r="F67" s="117">
        <f>F68</f>
        <v>140</v>
      </c>
      <c r="G67" s="117">
        <f>G68</f>
        <v>140</v>
      </c>
    </row>
    <row r="68" spans="2:7" ht="43.5" customHeight="1">
      <c r="B68" s="70"/>
      <c r="C68" s="68"/>
      <c r="D68" s="39" t="s">
        <v>15</v>
      </c>
      <c r="E68" s="133" t="s">
        <v>523</v>
      </c>
      <c r="F68" s="117">
        <f>70+10+20+40</f>
        <v>140</v>
      </c>
      <c r="G68" s="117">
        <f>10+40+20+70</f>
        <v>140</v>
      </c>
    </row>
    <row r="69" spans="2:7" ht="30">
      <c r="B69" s="70"/>
      <c r="C69" s="68" t="s">
        <v>322</v>
      </c>
      <c r="D69" s="79"/>
      <c r="E69" s="124" t="s">
        <v>288</v>
      </c>
      <c r="F69" s="117">
        <f>F70</f>
        <v>109.7</v>
      </c>
      <c r="G69" s="117">
        <f>G70</f>
        <v>109.7</v>
      </c>
    </row>
    <row r="70" spans="2:7" ht="45">
      <c r="B70" s="70"/>
      <c r="C70" s="68"/>
      <c r="D70" s="39" t="s">
        <v>150</v>
      </c>
      <c r="E70" s="124" t="s">
        <v>154</v>
      </c>
      <c r="F70" s="117">
        <f>F71</f>
        <v>109.7</v>
      </c>
      <c r="G70" s="117">
        <f>G71</f>
        <v>109.7</v>
      </c>
    </row>
    <row r="71" spans="2:7" ht="15" hidden="1">
      <c r="B71" s="70"/>
      <c r="C71" s="68"/>
      <c r="D71" s="79" t="s">
        <v>156</v>
      </c>
      <c r="E71" s="33" t="s">
        <v>155</v>
      </c>
      <c r="F71" s="117">
        <v>109.7</v>
      </c>
      <c r="G71" s="117">
        <v>109.7</v>
      </c>
    </row>
    <row r="72" spans="2:7" ht="42.75" customHeight="1">
      <c r="B72" s="70"/>
      <c r="C72" s="68" t="s">
        <v>388</v>
      </c>
      <c r="D72" s="39"/>
      <c r="E72" s="133" t="s">
        <v>389</v>
      </c>
      <c r="F72" s="117">
        <f>F73</f>
        <v>255.6</v>
      </c>
      <c r="G72" s="117">
        <f>G73</f>
        <v>273.5</v>
      </c>
    </row>
    <row r="73" spans="2:7" ht="47.25" customHeight="1">
      <c r="B73" s="70"/>
      <c r="C73" s="68" t="s">
        <v>390</v>
      </c>
      <c r="D73" s="39"/>
      <c r="E73" s="133" t="s">
        <v>391</v>
      </c>
      <c r="F73" s="117">
        <f>F74</f>
        <v>255.6</v>
      </c>
      <c r="G73" s="117">
        <f>G74</f>
        <v>273.5</v>
      </c>
    </row>
    <row r="74" spans="2:7" ht="36.75" customHeight="1">
      <c r="B74" s="70"/>
      <c r="C74" s="68"/>
      <c r="D74" s="39" t="s">
        <v>150</v>
      </c>
      <c r="E74" s="133" t="s">
        <v>154</v>
      </c>
      <c r="F74" s="117">
        <f>149.6+106</f>
        <v>255.6</v>
      </c>
      <c r="G74" s="117">
        <f>149.6+123.9</f>
        <v>273.5</v>
      </c>
    </row>
    <row r="75" spans="2:7" ht="31.5" customHeight="1">
      <c r="B75" s="70"/>
      <c r="C75" s="68" t="s">
        <v>320</v>
      </c>
      <c r="D75" s="39"/>
      <c r="E75" s="133" t="s">
        <v>290</v>
      </c>
      <c r="F75" s="117">
        <f>F76+F78+F80+F82+F84+F86</f>
        <v>733.3000000000001</v>
      </c>
      <c r="G75" s="117">
        <f>G76+G78+G80+G82+G84+G86</f>
        <v>819.3000000000001</v>
      </c>
    </row>
    <row r="76" spans="2:7" ht="48.75" customHeight="1" hidden="1">
      <c r="B76" s="70"/>
      <c r="C76" s="68" t="s">
        <v>332</v>
      </c>
      <c r="D76" s="39"/>
      <c r="E76" s="133" t="s">
        <v>331</v>
      </c>
      <c r="F76" s="117">
        <f>F77</f>
        <v>0</v>
      </c>
      <c r="G76" s="117">
        <f>G77</f>
        <v>0</v>
      </c>
    </row>
    <row r="77" spans="2:7" ht="32.25" customHeight="1" hidden="1">
      <c r="B77" s="70"/>
      <c r="C77" s="74"/>
      <c r="D77" s="39" t="s">
        <v>15</v>
      </c>
      <c r="E77" s="133" t="s">
        <v>1</v>
      </c>
      <c r="F77" s="117">
        <v>0</v>
      </c>
      <c r="G77" s="117">
        <v>0</v>
      </c>
    </row>
    <row r="78" spans="2:7" ht="32.25" customHeight="1">
      <c r="B78" s="70"/>
      <c r="C78" s="101" t="s">
        <v>464</v>
      </c>
      <c r="D78" s="39"/>
      <c r="E78" s="133" t="s">
        <v>459</v>
      </c>
      <c r="F78" s="117">
        <f>F79</f>
        <v>328.4</v>
      </c>
      <c r="G78" s="117">
        <f>G79</f>
        <v>0</v>
      </c>
    </row>
    <row r="79" spans="2:7" ht="45" customHeight="1">
      <c r="B79" s="70"/>
      <c r="C79" s="101"/>
      <c r="D79" s="39" t="s">
        <v>15</v>
      </c>
      <c r="E79" s="133" t="s">
        <v>524</v>
      </c>
      <c r="F79" s="117">
        <v>328.4</v>
      </c>
      <c r="G79" s="117">
        <v>0</v>
      </c>
    </row>
    <row r="80" spans="2:7" ht="32.25" customHeight="1" hidden="1">
      <c r="B80" s="70"/>
      <c r="C80" s="101" t="s">
        <v>463</v>
      </c>
      <c r="D80" s="39"/>
      <c r="E80" s="133" t="s">
        <v>460</v>
      </c>
      <c r="F80" s="117">
        <f>F81</f>
        <v>0</v>
      </c>
      <c r="G80" s="117">
        <f>G81</f>
        <v>0</v>
      </c>
    </row>
    <row r="81" spans="2:7" ht="32.25" customHeight="1" hidden="1">
      <c r="B81" s="70"/>
      <c r="C81" s="101"/>
      <c r="D81" s="39" t="s">
        <v>15</v>
      </c>
      <c r="E81" s="133" t="s">
        <v>1</v>
      </c>
      <c r="F81" s="117">
        <v>0</v>
      </c>
      <c r="G81" s="117"/>
    </row>
    <row r="82" spans="2:7" ht="32.25" customHeight="1">
      <c r="B82" s="70"/>
      <c r="C82" s="101" t="s">
        <v>462</v>
      </c>
      <c r="D82" s="39"/>
      <c r="E82" s="133" t="s">
        <v>461</v>
      </c>
      <c r="F82" s="117">
        <f>F83</f>
        <v>0</v>
      </c>
      <c r="G82" s="117">
        <f>G83</f>
        <v>422.4</v>
      </c>
    </row>
    <row r="83" spans="2:7" ht="46.5" customHeight="1">
      <c r="B83" s="70"/>
      <c r="C83" s="74"/>
      <c r="D83" s="39" t="s">
        <v>15</v>
      </c>
      <c r="E83" s="133" t="s">
        <v>524</v>
      </c>
      <c r="F83" s="117">
        <v>0</v>
      </c>
      <c r="G83" s="117">
        <v>422.4</v>
      </c>
    </row>
    <row r="84" spans="2:7" ht="19.5" customHeight="1">
      <c r="B84" s="70"/>
      <c r="C84" s="68" t="s">
        <v>449</v>
      </c>
      <c r="D84" s="39"/>
      <c r="E84" s="124" t="s">
        <v>448</v>
      </c>
      <c r="F84" s="117">
        <f>F85</f>
        <v>212.3</v>
      </c>
      <c r="G84" s="117">
        <f>G85</f>
        <v>212.3</v>
      </c>
    </row>
    <row r="85" spans="2:7" ht="45.75" customHeight="1">
      <c r="B85" s="70"/>
      <c r="C85" s="68"/>
      <c r="D85" s="39" t="s">
        <v>15</v>
      </c>
      <c r="E85" s="133" t="s">
        <v>524</v>
      </c>
      <c r="F85" s="117">
        <v>212.3</v>
      </c>
      <c r="G85" s="117">
        <v>212.3</v>
      </c>
    </row>
    <row r="86" spans="2:7" ht="45.75" customHeight="1">
      <c r="B86" s="70"/>
      <c r="C86" s="68" t="s">
        <v>508</v>
      </c>
      <c r="D86" s="39"/>
      <c r="E86" s="133" t="s">
        <v>507</v>
      </c>
      <c r="F86" s="117">
        <f>F87</f>
        <v>192.6</v>
      </c>
      <c r="G86" s="117">
        <f>G87</f>
        <v>184.6</v>
      </c>
    </row>
    <row r="87" spans="2:7" ht="30.75" customHeight="1">
      <c r="B87" s="70"/>
      <c r="C87" s="68"/>
      <c r="D87" s="39" t="s">
        <v>150</v>
      </c>
      <c r="E87" s="133" t="s">
        <v>154</v>
      </c>
      <c r="F87" s="117">
        <f>200-7.4</f>
        <v>192.6</v>
      </c>
      <c r="G87" s="117">
        <f>200-15.4</f>
        <v>184.6</v>
      </c>
    </row>
    <row r="88" spans="2:7" ht="45" customHeight="1">
      <c r="B88" s="70"/>
      <c r="C88" s="68" t="s">
        <v>403</v>
      </c>
      <c r="D88" s="39"/>
      <c r="E88" s="192" t="s">
        <v>380</v>
      </c>
      <c r="F88" s="117">
        <f>F89</f>
        <v>50</v>
      </c>
      <c r="G88" s="117">
        <f>G89</f>
        <v>50</v>
      </c>
    </row>
    <row r="89" spans="2:7" ht="29.25" customHeight="1">
      <c r="B89" s="70"/>
      <c r="C89" s="68" t="s">
        <v>404</v>
      </c>
      <c r="D89" s="39"/>
      <c r="E89" s="124" t="s">
        <v>381</v>
      </c>
      <c r="F89" s="117">
        <f>F90</f>
        <v>50</v>
      </c>
      <c r="G89" s="117">
        <f>G90</f>
        <v>50</v>
      </c>
    </row>
    <row r="90" spans="2:7" ht="48" customHeight="1">
      <c r="B90" s="70"/>
      <c r="C90" s="68"/>
      <c r="D90" s="39" t="s">
        <v>15</v>
      </c>
      <c r="E90" s="133" t="s">
        <v>524</v>
      </c>
      <c r="F90" s="117">
        <v>50</v>
      </c>
      <c r="G90" s="117">
        <v>50</v>
      </c>
    </row>
    <row r="91" spans="2:7" ht="60" customHeight="1" hidden="1">
      <c r="B91" s="70"/>
      <c r="C91" s="68" t="s">
        <v>419</v>
      </c>
      <c r="D91" s="39"/>
      <c r="E91" s="150" t="s">
        <v>435</v>
      </c>
      <c r="F91" s="117">
        <f>F92</f>
        <v>0</v>
      </c>
      <c r="G91" s="117">
        <f>G92</f>
        <v>0</v>
      </c>
    </row>
    <row r="92" spans="2:7" ht="45" customHeight="1" hidden="1">
      <c r="B92" s="70"/>
      <c r="C92" s="68" t="s">
        <v>420</v>
      </c>
      <c r="D92" s="39"/>
      <c r="E92" s="133" t="s">
        <v>436</v>
      </c>
      <c r="F92" s="117">
        <f>F93</f>
        <v>0</v>
      </c>
      <c r="G92" s="117">
        <f>G93</f>
        <v>0</v>
      </c>
    </row>
    <row r="93" spans="2:7" ht="32.25" customHeight="1" hidden="1">
      <c r="B93" s="70"/>
      <c r="C93" s="68"/>
      <c r="D93" s="39" t="s">
        <v>15</v>
      </c>
      <c r="E93" s="133" t="s">
        <v>1</v>
      </c>
      <c r="F93" s="117">
        <v>0</v>
      </c>
      <c r="G93" s="117">
        <v>0</v>
      </c>
    </row>
    <row r="94" spans="2:7" ht="75" customHeight="1">
      <c r="B94" s="70"/>
      <c r="C94" s="71" t="s">
        <v>180</v>
      </c>
      <c r="D94" s="76"/>
      <c r="E94" s="132" t="s">
        <v>139</v>
      </c>
      <c r="F94" s="145">
        <f>F95+F102</f>
        <v>65</v>
      </c>
      <c r="G94" s="145">
        <f>G95+G102</f>
        <v>65</v>
      </c>
    </row>
    <row r="95" spans="2:7" ht="45.75" customHeight="1">
      <c r="B95" s="70"/>
      <c r="C95" s="68" t="s">
        <v>219</v>
      </c>
      <c r="D95" s="81"/>
      <c r="E95" s="134" t="s">
        <v>161</v>
      </c>
      <c r="F95" s="83">
        <f>F96+F98</f>
        <v>20</v>
      </c>
      <c r="G95" s="83">
        <f>G96+G98</f>
        <v>20</v>
      </c>
    </row>
    <row r="96" spans="2:7" ht="45">
      <c r="B96" s="70"/>
      <c r="C96" s="68" t="s">
        <v>220</v>
      </c>
      <c r="D96" s="81"/>
      <c r="E96" s="134" t="s">
        <v>183</v>
      </c>
      <c r="F96" s="83">
        <f>F97</f>
        <v>20</v>
      </c>
      <c r="G96" s="83">
        <f>G97</f>
        <v>20</v>
      </c>
    </row>
    <row r="97" spans="2:7" ht="45.75" customHeight="1">
      <c r="B97" s="70"/>
      <c r="C97" s="68"/>
      <c r="D97" s="35" t="s">
        <v>15</v>
      </c>
      <c r="E97" s="127" t="s">
        <v>524</v>
      </c>
      <c r="F97" s="83">
        <v>20</v>
      </c>
      <c r="G97" s="83">
        <v>20</v>
      </c>
    </row>
    <row r="98" spans="2:7" ht="45" hidden="1">
      <c r="B98" s="70"/>
      <c r="C98" s="36" t="s">
        <v>221</v>
      </c>
      <c r="D98" s="39"/>
      <c r="E98" s="133" t="s">
        <v>140</v>
      </c>
      <c r="F98" s="83">
        <f>F99</f>
        <v>0</v>
      </c>
      <c r="G98" s="83">
        <f>G99</f>
        <v>0</v>
      </c>
    </row>
    <row r="99" spans="2:7" ht="45" hidden="1">
      <c r="B99" s="70"/>
      <c r="C99" s="36"/>
      <c r="D99" s="35" t="s">
        <v>15</v>
      </c>
      <c r="E99" s="127" t="s">
        <v>1</v>
      </c>
      <c r="F99" s="83">
        <v>0</v>
      </c>
      <c r="G99" s="83">
        <v>0</v>
      </c>
    </row>
    <row r="100" spans="2:7" ht="57" hidden="1">
      <c r="B100" s="70"/>
      <c r="C100" s="71" t="s">
        <v>181</v>
      </c>
      <c r="D100" s="76"/>
      <c r="E100" s="136" t="s">
        <v>157</v>
      </c>
      <c r="F100" s="145"/>
      <c r="G100" s="145"/>
    </row>
    <row r="101" spans="2:7" ht="90" hidden="1">
      <c r="B101" s="70"/>
      <c r="C101" s="68" t="s">
        <v>223</v>
      </c>
      <c r="D101" s="81"/>
      <c r="E101" s="137" t="s">
        <v>158</v>
      </c>
      <c r="F101" s="83">
        <f>F102</f>
        <v>45</v>
      </c>
      <c r="G101" s="83">
        <f>G102</f>
        <v>45</v>
      </c>
    </row>
    <row r="102" spans="2:7" ht="45">
      <c r="B102" s="70"/>
      <c r="C102" s="68" t="s">
        <v>458</v>
      </c>
      <c r="D102" s="81"/>
      <c r="E102" s="138" t="s">
        <v>140</v>
      </c>
      <c r="F102" s="83">
        <f>F103</f>
        <v>45</v>
      </c>
      <c r="G102" s="83">
        <f>G103</f>
        <v>45</v>
      </c>
    </row>
    <row r="103" spans="2:7" ht="46.5" customHeight="1">
      <c r="B103" s="70"/>
      <c r="C103" s="68"/>
      <c r="D103" s="35" t="s">
        <v>15</v>
      </c>
      <c r="E103" s="127" t="s">
        <v>524</v>
      </c>
      <c r="F103" s="83">
        <v>45</v>
      </c>
      <c r="G103" s="83">
        <v>45</v>
      </c>
    </row>
    <row r="104" spans="2:7" ht="60" customHeight="1">
      <c r="B104" s="70"/>
      <c r="C104" s="71" t="s">
        <v>346</v>
      </c>
      <c r="D104" s="76"/>
      <c r="E104" s="136" t="s">
        <v>222</v>
      </c>
      <c r="F104" s="145">
        <f>F105</f>
        <v>3</v>
      </c>
      <c r="G104" s="145">
        <f>G105</f>
        <v>3</v>
      </c>
    </row>
    <row r="105" spans="2:7" ht="79.5" customHeight="1">
      <c r="B105" s="70"/>
      <c r="C105" s="68" t="s">
        <v>347</v>
      </c>
      <c r="D105" s="81"/>
      <c r="E105" s="138" t="s">
        <v>159</v>
      </c>
      <c r="F105" s="83">
        <f>F106+F108</f>
        <v>3</v>
      </c>
      <c r="G105" s="83">
        <f>G106+G108</f>
        <v>3</v>
      </c>
    </row>
    <row r="106" spans="2:7" ht="21" customHeight="1">
      <c r="B106" s="70"/>
      <c r="C106" s="68" t="s">
        <v>227</v>
      </c>
      <c r="D106" s="81"/>
      <c r="E106" s="138" t="s">
        <v>226</v>
      </c>
      <c r="F106" s="83">
        <f>F107</f>
        <v>3</v>
      </c>
      <c r="G106" s="83">
        <f>G107</f>
        <v>3</v>
      </c>
    </row>
    <row r="107" spans="2:7" ht="13.5" customHeight="1">
      <c r="B107" s="70"/>
      <c r="C107" s="68"/>
      <c r="D107" s="35" t="s">
        <v>115</v>
      </c>
      <c r="E107" s="73" t="s">
        <v>10</v>
      </c>
      <c r="F107" s="83">
        <v>3</v>
      </c>
      <c r="G107" s="83">
        <v>3</v>
      </c>
    </row>
    <row r="108" spans="2:7" ht="45" hidden="1">
      <c r="B108" s="70"/>
      <c r="C108" s="68" t="s">
        <v>348</v>
      </c>
      <c r="D108" s="81"/>
      <c r="E108" s="137" t="s">
        <v>160</v>
      </c>
      <c r="F108" s="83">
        <f>F109</f>
        <v>0</v>
      </c>
      <c r="G108" s="83">
        <f>G109</f>
        <v>0</v>
      </c>
    </row>
    <row r="109" spans="2:7" ht="30" hidden="1">
      <c r="B109" s="70"/>
      <c r="C109" s="68" t="s">
        <v>349</v>
      </c>
      <c r="D109" s="81"/>
      <c r="E109" s="148" t="s">
        <v>285</v>
      </c>
      <c r="F109" s="83">
        <f>F110</f>
        <v>0</v>
      </c>
      <c r="G109" s="83">
        <f>G110</f>
        <v>0</v>
      </c>
    </row>
    <row r="110" spans="2:7" ht="15" hidden="1">
      <c r="B110" s="70"/>
      <c r="C110" s="68"/>
      <c r="D110" s="35" t="s">
        <v>115</v>
      </c>
      <c r="E110" s="73" t="s">
        <v>10</v>
      </c>
      <c r="F110" s="83">
        <v>0</v>
      </c>
      <c r="G110" s="83">
        <v>0</v>
      </c>
    </row>
    <row r="111" spans="2:7" ht="96.75" customHeight="1">
      <c r="B111" s="70"/>
      <c r="C111" s="68" t="s">
        <v>405</v>
      </c>
      <c r="D111" s="231" t="s">
        <v>417</v>
      </c>
      <c r="E111" s="232"/>
      <c r="F111" s="145">
        <f>F112+F115+F122</f>
        <v>75.8</v>
      </c>
      <c r="G111" s="145">
        <f>G112+G115+G122</f>
        <v>70.8</v>
      </c>
    </row>
    <row r="112" spans="2:7" ht="30" customHeight="1">
      <c r="B112" s="70"/>
      <c r="C112" s="68" t="s">
        <v>406</v>
      </c>
      <c r="D112" s="187"/>
      <c r="E112" s="188" t="s">
        <v>392</v>
      </c>
      <c r="F112" s="83">
        <f>F113</f>
        <v>36.8</v>
      </c>
      <c r="G112" s="83">
        <f>G113</f>
        <v>35.8</v>
      </c>
    </row>
    <row r="113" spans="2:7" ht="36.75" customHeight="1">
      <c r="B113" s="70"/>
      <c r="C113" s="68" t="s">
        <v>407</v>
      </c>
      <c r="D113" s="187"/>
      <c r="E113" s="188" t="s">
        <v>393</v>
      </c>
      <c r="F113" s="83">
        <f>F114</f>
        <v>36.8</v>
      </c>
      <c r="G113" s="83">
        <f>G114</f>
        <v>35.8</v>
      </c>
    </row>
    <row r="114" spans="2:7" ht="46.5" customHeight="1">
      <c r="B114" s="70"/>
      <c r="C114" s="68"/>
      <c r="D114" s="35" t="s">
        <v>15</v>
      </c>
      <c r="E114" s="127" t="s">
        <v>524</v>
      </c>
      <c r="F114" s="83">
        <v>36.8</v>
      </c>
      <c r="G114" s="83">
        <v>35.8</v>
      </c>
    </row>
    <row r="115" spans="2:7" ht="47.25" customHeight="1">
      <c r="B115" s="70"/>
      <c r="C115" s="68" t="s">
        <v>408</v>
      </c>
      <c r="D115" s="35"/>
      <c r="E115" s="151" t="s">
        <v>437</v>
      </c>
      <c r="F115" s="83">
        <f>F116+F118+F120</f>
        <v>39</v>
      </c>
      <c r="G115" s="83">
        <f>G116+G118+G120</f>
        <v>35</v>
      </c>
    </row>
    <row r="116" spans="2:7" ht="45">
      <c r="B116" s="70"/>
      <c r="C116" s="68" t="s">
        <v>409</v>
      </c>
      <c r="D116" s="35"/>
      <c r="E116" s="92" t="s">
        <v>396</v>
      </c>
      <c r="F116" s="83">
        <f>F117</f>
        <v>2</v>
      </c>
      <c r="G116" s="83">
        <f>G117</f>
        <v>0</v>
      </c>
    </row>
    <row r="117" spans="2:7" ht="30" customHeight="1">
      <c r="B117" s="70"/>
      <c r="C117" s="68"/>
      <c r="D117" s="35" t="s">
        <v>15</v>
      </c>
      <c r="E117" s="186" t="s">
        <v>1</v>
      </c>
      <c r="F117" s="83">
        <v>2</v>
      </c>
      <c r="G117" s="83">
        <v>0</v>
      </c>
    </row>
    <row r="118" spans="2:7" ht="45.75" customHeight="1">
      <c r="B118" s="70"/>
      <c r="C118" s="68" t="s">
        <v>410</v>
      </c>
      <c r="D118" s="35"/>
      <c r="E118" s="186" t="s">
        <v>421</v>
      </c>
      <c r="F118" s="83">
        <f>F119</f>
        <v>2</v>
      </c>
      <c r="G118" s="83">
        <f>G119</f>
        <v>0</v>
      </c>
    </row>
    <row r="119" spans="2:7" ht="45.75" customHeight="1">
      <c r="B119" s="70"/>
      <c r="C119" s="68"/>
      <c r="D119" s="35" t="s">
        <v>15</v>
      </c>
      <c r="E119" s="186" t="s">
        <v>524</v>
      </c>
      <c r="F119" s="83">
        <v>2</v>
      </c>
      <c r="G119" s="83">
        <v>0</v>
      </c>
    </row>
    <row r="120" spans="2:7" ht="15">
      <c r="B120" s="70"/>
      <c r="C120" s="68" t="s">
        <v>411</v>
      </c>
      <c r="D120" s="35"/>
      <c r="E120" s="92" t="s">
        <v>395</v>
      </c>
      <c r="F120" s="83">
        <f>F121</f>
        <v>35</v>
      </c>
      <c r="G120" s="83">
        <f>G121</f>
        <v>35</v>
      </c>
    </row>
    <row r="121" spans="2:7" ht="46.5" customHeight="1">
      <c r="B121" s="70"/>
      <c r="C121" s="68"/>
      <c r="D121" s="35" t="s">
        <v>15</v>
      </c>
      <c r="E121" s="186" t="s">
        <v>524</v>
      </c>
      <c r="F121" s="83">
        <v>35</v>
      </c>
      <c r="G121" s="83">
        <v>35</v>
      </c>
    </row>
    <row r="122" spans="2:7" ht="45" hidden="1">
      <c r="B122" s="70"/>
      <c r="C122" s="68" t="s">
        <v>412</v>
      </c>
      <c r="D122" s="35"/>
      <c r="E122" s="189" t="s">
        <v>397</v>
      </c>
      <c r="F122" s="83">
        <f>F123</f>
        <v>0</v>
      </c>
      <c r="G122" s="83">
        <f>G123</f>
        <v>0</v>
      </c>
    </row>
    <row r="123" spans="2:7" ht="30" hidden="1">
      <c r="B123" s="70"/>
      <c r="C123" s="68" t="s">
        <v>413</v>
      </c>
      <c r="D123" s="35"/>
      <c r="E123" s="164" t="s">
        <v>398</v>
      </c>
      <c r="F123" s="83">
        <f>F124</f>
        <v>0</v>
      </c>
      <c r="G123" s="83">
        <f>G124</f>
        <v>0</v>
      </c>
    </row>
    <row r="124" spans="2:7" ht="45" hidden="1">
      <c r="B124" s="70"/>
      <c r="C124" s="68"/>
      <c r="D124" s="35" t="s">
        <v>15</v>
      </c>
      <c r="E124" s="186" t="s">
        <v>1</v>
      </c>
      <c r="F124" s="83">
        <v>0</v>
      </c>
      <c r="G124" s="83">
        <v>0</v>
      </c>
    </row>
    <row r="125" spans="2:7" ht="50.25" customHeight="1">
      <c r="B125" s="66"/>
      <c r="C125" s="162" t="s">
        <v>237</v>
      </c>
      <c r="D125" s="209"/>
      <c r="E125" s="209" t="s">
        <v>228</v>
      </c>
      <c r="F125" s="145">
        <f>F126+F138</f>
        <v>3615.8</v>
      </c>
      <c r="G125" s="145">
        <f>G126+G138</f>
        <v>3614.2999999999997</v>
      </c>
    </row>
    <row r="126" spans="2:9" ht="39.75" customHeight="1" hidden="1">
      <c r="B126" s="38"/>
      <c r="C126" s="38"/>
      <c r="D126" s="38"/>
      <c r="E126" s="139" t="s">
        <v>101</v>
      </c>
      <c r="F126" s="83">
        <f>F127</f>
        <v>3292.5</v>
      </c>
      <c r="G126" s="83">
        <f>G127</f>
        <v>3288.7999999999997</v>
      </c>
      <c r="H126" s="64"/>
      <c r="I126" s="64"/>
    </row>
    <row r="127" spans="2:7" ht="45.75" customHeight="1" hidden="1">
      <c r="B127" s="35"/>
      <c r="C127" s="35"/>
      <c r="D127" s="35"/>
      <c r="E127" s="140" t="s">
        <v>9</v>
      </c>
      <c r="F127" s="83">
        <f>F128</f>
        <v>3292.5</v>
      </c>
      <c r="G127" s="83">
        <f>G128</f>
        <v>3288.7999999999997</v>
      </c>
    </row>
    <row r="128" spans="2:7" ht="48.75" customHeight="1">
      <c r="B128" s="35"/>
      <c r="C128" s="35" t="s">
        <v>229</v>
      </c>
      <c r="D128" s="35"/>
      <c r="E128" s="152" t="s">
        <v>101</v>
      </c>
      <c r="F128" s="146">
        <f>F129+F135</f>
        <v>3292.5</v>
      </c>
      <c r="G128" s="146">
        <f>G129+G135</f>
        <v>3288.7999999999997</v>
      </c>
    </row>
    <row r="129" spans="2:7" ht="18.75" customHeight="1">
      <c r="B129" s="35"/>
      <c r="C129" s="35" t="s">
        <v>230</v>
      </c>
      <c r="D129" s="35"/>
      <c r="E129" s="124" t="s">
        <v>238</v>
      </c>
      <c r="F129" s="83">
        <f>F130+F131</f>
        <v>567.6</v>
      </c>
      <c r="G129" s="83">
        <f>G130+G131</f>
        <v>567.6</v>
      </c>
    </row>
    <row r="130" spans="2:7" ht="90.75" customHeight="1">
      <c r="B130" s="35"/>
      <c r="C130" s="35"/>
      <c r="D130" s="35">
        <v>100</v>
      </c>
      <c r="E130" s="124" t="s">
        <v>2</v>
      </c>
      <c r="F130" s="83">
        <f>422.1+127.5+18</f>
        <v>567.6</v>
      </c>
      <c r="G130" s="83">
        <f>549.6+18</f>
        <v>567.6</v>
      </c>
    </row>
    <row r="131" spans="2:7" ht="33" customHeight="1" hidden="1">
      <c r="B131" s="35"/>
      <c r="C131" s="35" t="s">
        <v>312</v>
      </c>
      <c r="D131" s="35"/>
      <c r="E131" s="124" t="s">
        <v>313</v>
      </c>
      <c r="F131" s="83">
        <f>F132+F134</f>
        <v>0</v>
      </c>
      <c r="G131" s="83">
        <f>G132+G134</f>
        <v>0</v>
      </c>
    </row>
    <row r="132" spans="2:7" ht="95.25" customHeight="1" hidden="1">
      <c r="B132" s="35"/>
      <c r="C132" s="35"/>
      <c r="D132" s="35">
        <v>100</v>
      </c>
      <c r="E132" s="124" t="s">
        <v>2</v>
      </c>
      <c r="F132" s="154">
        <v>0</v>
      </c>
      <c r="G132" s="154">
        <v>0</v>
      </c>
    </row>
    <row r="133" spans="2:7" ht="40.5" customHeight="1" hidden="1">
      <c r="B133" s="35"/>
      <c r="C133" s="35" t="s">
        <v>231</v>
      </c>
      <c r="D133" s="35"/>
      <c r="E133" s="124" t="s">
        <v>108</v>
      </c>
      <c r="F133" s="154">
        <f>F134</f>
        <v>0</v>
      </c>
      <c r="G133" s="154">
        <f>G134</f>
        <v>0</v>
      </c>
    </row>
    <row r="134" spans="2:7" ht="32.25" customHeight="1" hidden="1">
      <c r="B134" s="35"/>
      <c r="C134" s="35"/>
      <c r="D134" s="35" t="s">
        <v>15</v>
      </c>
      <c r="E134" s="133" t="s">
        <v>1</v>
      </c>
      <c r="F134" s="154">
        <v>0</v>
      </c>
      <c r="G134" s="154">
        <v>0</v>
      </c>
    </row>
    <row r="135" spans="2:7" ht="30.75" customHeight="1">
      <c r="B135" s="35"/>
      <c r="C135" s="35" t="s">
        <v>231</v>
      </c>
      <c r="D135" s="35"/>
      <c r="E135" s="124" t="s">
        <v>108</v>
      </c>
      <c r="F135" s="83">
        <f>F136+F137</f>
        <v>2724.9</v>
      </c>
      <c r="G135" s="83">
        <f>G136+G137</f>
        <v>2721.2</v>
      </c>
    </row>
    <row r="136" spans="2:7" ht="89.25" customHeight="1">
      <c r="B136" s="35"/>
      <c r="C136" s="35"/>
      <c r="D136" s="35" t="s">
        <v>51</v>
      </c>
      <c r="E136" s="124" t="s">
        <v>2</v>
      </c>
      <c r="F136" s="83">
        <f>596.8+1125+3.6+180.2+339.8</f>
        <v>2245.4</v>
      </c>
      <c r="G136" s="83">
        <v>2245.4</v>
      </c>
    </row>
    <row r="137" spans="2:7" ht="45.75" customHeight="1">
      <c r="B137" s="35"/>
      <c r="C137" s="35"/>
      <c r="D137" s="35" t="s">
        <v>15</v>
      </c>
      <c r="E137" s="133" t="s">
        <v>523</v>
      </c>
      <c r="F137" s="83">
        <f>481.8-0.1-2.2</f>
        <v>479.5</v>
      </c>
      <c r="G137" s="83">
        <f>485.9-0.1-5.7-4.3</f>
        <v>475.79999999999995</v>
      </c>
    </row>
    <row r="138" spans="2:7" ht="71.25" customHeight="1">
      <c r="B138" s="38"/>
      <c r="C138" s="38" t="s">
        <v>232</v>
      </c>
      <c r="D138" s="38"/>
      <c r="E138" s="141" t="s">
        <v>547</v>
      </c>
      <c r="F138" s="87">
        <f>F139+F141+F143+F145+F147+F149+F151+F153+F156+F158+F160+F162</f>
        <v>323.3</v>
      </c>
      <c r="G138" s="87">
        <f>G139+G141+G143+G145+G147+G149+G151+G153+G156+G158+G160+G162</f>
        <v>325.5</v>
      </c>
    </row>
    <row r="139" spans="2:7" ht="15" hidden="1">
      <c r="B139" s="38"/>
      <c r="C139" s="35" t="s">
        <v>400</v>
      </c>
      <c r="D139" s="38"/>
      <c r="E139" s="190" t="s">
        <v>399</v>
      </c>
      <c r="F139" s="83">
        <f>F140</f>
        <v>0</v>
      </c>
      <c r="G139" s="83">
        <f>G140</f>
        <v>0</v>
      </c>
    </row>
    <row r="140" spans="2:7" ht="45" hidden="1">
      <c r="B140" s="38"/>
      <c r="C140" s="38"/>
      <c r="D140" s="35">
        <v>200</v>
      </c>
      <c r="E140" s="133" t="s">
        <v>1</v>
      </c>
      <c r="F140" s="83">
        <v>0</v>
      </c>
      <c r="G140" s="83">
        <v>0</v>
      </c>
    </row>
    <row r="141" spans="2:7" ht="45">
      <c r="B141" s="35"/>
      <c r="C141" s="35" t="s">
        <v>283</v>
      </c>
      <c r="D141" s="35"/>
      <c r="E141" s="124" t="s">
        <v>53</v>
      </c>
      <c r="F141" s="83">
        <f>F142</f>
        <v>88.4</v>
      </c>
      <c r="G141" s="83">
        <f>G142</f>
        <v>90.6</v>
      </c>
    </row>
    <row r="142" spans="2:7" ht="90">
      <c r="B142" s="35"/>
      <c r="C142" s="35"/>
      <c r="D142" s="35">
        <v>100</v>
      </c>
      <c r="E142" s="124" t="s">
        <v>54</v>
      </c>
      <c r="F142" s="83">
        <v>88.4</v>
      </c>
      <c r="G142" s="83">
        <v>90.6</v>
      </c>
    </row>
    <row r="143" spans="2:7" ht="33" customHeight="1">
      <c r="B143" s="38"/>
      <c r="C143" s="35" t="s">
        <v>281</v>
      </c>
      <c r="D143" s="35"/>
      <c r="E143" s="142" t="s">
        <v>40</v>
      </c>
      <c r="F143" s="83">
        <f>F144</f>
        <v>0.7</v>
      </c>
      <c r="G143" s="83">
        <f>G144</f>
        <v>0.7</v>
      </c>
    </row>
    <row r="144" spans="2:7" ht="42.75" customHeight="1">
      <c r="B144" s="35"/>
      <c r="C144" s="35"/>
      <c r="D144" s="35">
        <v>200</v>
      </c>
      <c r="E144" s="133" t="s">
        <v>524</v>
      </c>
      <c r="F144" s="83">
        <v>0.7</v>
      </c>
      <c r="G144" s="83">
        <v>0.7</v>
      </c>
    </row>
    <row r="145" spans="2:7" ht="30" hidden="1">
      <c r="B145" s="35"/>
      <c r="C145" s="36" t="s">
        <v>234</v>
      </c>
      <c r="D145" s="39"/>
      <c r="E145" s="133" t="s">
        <v>120</v>
      </c>
      <c r="F145" s="83">
        <f>F146</f>
        <v>0</v>
      </c>
      <c r="G145" s="83">
        <f>G146</f>
        <v>0</v>
      </c>
    </row>
    <row r="146" spans="2:7" ht="45" hidden="1">
      <c r="B146" s="35"/>
      <c r="C146" s="36"/>
      <c r="D146" s="39">
        <v>200</v>
      </c>
      <c r="E146" s="133" t="s">
        <v>1</v>
      </c>
      <c r="F146" s="83">
        <v>0</v>
      </c>
      <c r="G146" s="83">
        <v>0</v>
      </c>
    </row>
    <row r="147" spans="2:7" ht="45">
      <c r="B147" s="35"/>
      <c r="C147" s="36" t="s">
        <v>235</v>
      </c>
      <c r="D147" s="36"/>
      <c r="E147" s="124" t="s">
        <v>145</v>
      </c>
      <c r="F147" s="83">
        <f>F148</f>
        <v>25</v>
      </c>
      <c r="G147" s="83">
        <f>G148</f>
        <v>25</v>
      </c>
    </row>
    <row r="148" spans="2:7" ht="24" customHeight="1">
      <c r="B148" s="35"/>
      <c r="C148" s="36"/>
      <c r="D148" s="39" t="s">
        <v>115</v>
      </c>
      <c r="E148" s="124" t="s">
        <v>10</v>
      </c>
      <c r="F148" s="83">
        <v>25</v>
      </c>
      <c r="G148" s="83">
        <v>25</v>
      </c>
    </row>
    <row r="149" spans="2:7" ht="60" customHeight="1">
      <c r="B149" s="36"/>
      <c r="C149" s="36" t="s">
        <v>519</v>
      </c>
      <c r="D149" s="36"/>
      <c r="E149" s="131" t="s">
        <v>515</v>
      </c>
      <c r="F149" s="83">
        <f>F150</f>
        <v>59.7</v>
      </c>
      <c r="G149" s="83">
        <f>G150</f>
        <v>59.7</v>
      </c>
    </row>
    <row r="150" spans="2:7" ht="18.75" customHeight="1">
      <c r="B150" s="36"/>
      <c r="C150" s="36"/>
      <c r="D150" s="36" t="s">
        <v>66</v>
      </c>
      <c r="E150" s="131" t="s">
        <v>29</v>
      </c>
      <c r="F150" s="83">
        <v>59.7</v>
      </c>
      <c r="G150" s="83">
        <v>59.7</v>
      </c>
    </row>
    <row r="151" spans="2:7" ht="59.25" customHeight="1">
      <c r="B151" s="36"/>
      <c r="C151" s="36" t="s">
        <v>517</v>
      </c>
      <c r="D151" s="36"/>
      <c r="E151" s="149" t="s">
        <v>518</v>
      </c>
      <c r="F151" s="83">
        <f>F152</f>
        <v>73.3</v>
      </c>
      <c r="G151" s="83">
        <f>G152</f>
        <v>73.3</v>
      </c>
    </row>
    <row r="152" spans="2:7" ht="20.25" customHeight="1">
      <c r="B152" s="36"/>
      <c r="C152" s="36"/>
      <c r="D152" s="36" t="s">
        <v>66</v>
      </c>
      <c r="E152" s="131" t="s">
        <v>29</v>
      </c>
      <c r="F152" s="83">
        <v>73.3</v>
      </c>
      <c r="G152" s="83">
        <v>73.3</v>
      </c>
    </row>
    <row r="153" spans="2:7" ht="75" customHeight="1" hidden="1">
      <c r="B153" s="36"/>
      <c r="C153" s="65"/>
      <c r="D153" s="65"/>
      <c r="E153" s="131" t="s">
        <v>119</v>
      </c>
      <c r="F153" s="83">
        <f>F154</f>
        <v>19.4</v>
      </c>
      <c r="G153" s="83">
        <f>G154</f>
        <v>19.4</v>
      </c>
    </row>
    <row r="154" spans="2:7" ht="33" customHeight="1">
      <c r="B154" s="36"/>
      <c r="C154" s="36" t="s">
        <v>236</v>
      </c>
      <c r="D154" s="36"/>
      <c r="E154" s="131" t="s">
        <v>146</v>
      </c>
      <c r="F154" s="83">
        <f>F155</f>
        <v>19.4</v>
      </c>
      <c r="G154" s="83">
        <f>G155</f>
        <v>19.4</v>
      </c>
    </row>
    <row r="155" spans="2:7" ht="18" customHeight="1">
      <c r="B155" s="35"/>
      <c r="C155" s="35"/>
      <c r="D155" s="35" t="s">
        <v>115</v>
      </c>
      <c r="E155" s="124" t="s">
        <v>10</v>
      </c>
      <c r="F155" s="83">
        <v>19.4</v>
      </c>
      <c r="G155" s="83">
        <v>19.4</v>
      </c>
    </row>
    <row r="156" spans="2:7" ht="26.25" customHeight="1">
      <c r="B156" s="35"/>
      <c r="C156" s="35" t="s">
        <v>276</v>
      </c>
      <c r="D156" s="39"/>
      <c r="E156" s="192" t="s">
        <v>282</v>
      </c>
      <c r="F156" s="83">
        <f>F157</f>
        <v>21</v>
      </c>
      <c r="G156" s="83">
        <f>G157</f>
        <v>21</v>
      </c>
    </row>
    <row r="157" spans="2:7" ht="49.5" customHeight="1">
      <c r="B157" s="35"/>
      <c r="C157" s="35"/>
      <c r="D157" s="39">
        <v>200</v>
      </c>
      <c r="E157" s="133" t="s">
        <v>524</v>
      </c>
      <c r="F157" s="83">
        <v>21</v>
      </c>
      <c r="G157" s="83">
        <v>21</v>
      </c>
    </row>
    <row r="158" spans="2:7" ht="27" customHeight="1">
      <c r="B158" s="35"/>
      <c r="C158" s="35" t="s">
        <v>315</v>
      </c>
      <c r="D158" s="39"/>
      <c r="E158" s="124" t="s">
        <v>316</v>
      </c>
      <c r="F158" s="83">
        <f>F159</f>
        <v>3.2</v>
      </c>
      <c r="G158" s="83">
        <f>G159</f>
        <v>3.2</v>
      </c>
    </row>
    <row r="159" spans="2:12" ht="47.25" customHeight="1">
      <c r="B159" s="35"/>
      <c r="C159" s="35"/>
      <c r="D159" s="39">
        <v>200</v>
      </c>
      <c r="E159" s="133" t="s">
        <v>524</v>
      </c>
      <c r="F159" s="83">
        <v>3.2</v>
      </c>
      <c r="G159" s="83">
        <v>3.2</v>
      </c>
      <c r="L159" s="64"/>
    </row>
    <row r="160" spans="2:12" ht="78.75" customHeight="1">
      <c r="B160" s="35"/>
      <c r="C160" s="35" t="s">
        <v>501</v>
      </c>
      <c r="D160" s="39"/>
      <c r="E160" s="133" t="s">
        <v>502</v>
      </c>
      <c r="F160" s="83">
        <f>F161</f>
        <v>30.6</v>
      </c>
      <c r="G160" s="83">
        <f>G161</f>
        <v>30.6</v>
      </c>
      <c r="L160" s="64"/>
    </row>
    <row r="161" spans="2:12" ht="45.75" customHeight="1">
      <c r="B161" s="35"/>
      <c r="C161" s="199"/>
      <c r="D161" s="39">
        <v>200</v>
      </c>
      <c r="E161" s="133" t="s">
        <v>524</v>
      </c>
      <c r="F161" s="83">
        <v>30.6</v>
      </c>
      <c r="G161" s="83">
        <v>30.6</v>
      </c>
      <c r="L161" s="64"/>
    </row>
    <row r="162" spans="2:12" ht="105.75" customHeight="1">
      <c r="B162" s="35"/>
      <c r="C162" s="35" t="s">
        <v>503</v>
      </c>
      <c r="D162" s="39"/>
      <c r="E162" s="133" t="s">
        <v>548</v>
      </c>
      <c r="F162" s="83">
        <f>F163</f>
        <v>2</v>
      </c>
      <c r="G162" s="83">
        <f>G163</f>
        <v>2</v>
      </c>
      <c r="L162" s="64"/>
    </row>
    <row r="163" spans="2:12" ht="47.25" customHeight="1">
      <c r="B163" s="35"/>
      <c r="C163" s="199"/>
      <c r="D163" s="39">
        <v>200</v>
      </c>
      <c r="E163" s="133" t="s">
        <v>524</v>
      </c>
      <c r="F163" s="83">
        <v>2</v>
      </c>
      <c r="G163" s="83">
        <v>2</v>
      </c>
      <c r="L163" s="64"/>
    </row>
    <row r="164" spans="2:7" ht="15">
      <c r="B164" s="35"/>
      <c r="C164" s="35"/>
      <c r="D164" s="35"/>
      <c r="E164" s="139" t="s">
        <v>17</v>
      </c>
      <c r="F164" s="87">
        <f>F125+F104+F100+F94+F43+F16+F111</f>
        <v>7928.5</v>
      </c>
      <c r="G164" s="87">
        <f>G125+G104+G100+G94+G43+G16+G111</f>
        <v>7802.799999999999</v>
      </c>
    </row>
    <row r="165" spans="4:7" ht="15">
      <c r="D165" s="11"/>
      <c r="E165" s="204"/>
      <c r="F165" s="205"/>
      <c r="G165" s="205"/>
    </row>
    <row r="166" spans="5:7" ht="15">
      <c r="E166" s="202" t="s">
        <v>454</v>
      </c>
      <c r="F166" s="203">
        <v>188.6</v>
      </c>
      <c r="G166" s="203">
        <v>370.4</v>
      </c>
    </row>
    <row r="167" spans="5:7" ht="15">
      <c r="E167" s="202"/>
      <c r="F167" s="203"/>
      <c r="G167" s="203"/>
    </row>
    <row r="168" spans="5:7" ht="15">
      <c r="E168" s="202" t="s">
        <v>455</v>
      </c>
      <c r="F168" s="206">
        <f>F164+F166</f>
        <v>8117.1</v>
      </c>
      <c r="G168" s="206">
        <f>G166+G164</f>
        <v>8173.199999999999</v>
      </c>
    </row>
    <row r="169" spans="5:7" ht="15">
      <c r="E169" s="202"/>
      <c r="F169" s="203"/>
      <c r="G169" s="203"/>
    </row>
    <row r="170" spans="5:7" ht="15">
      <c r="E170" s="202" t="s">
        <v>456</v>
      </c>
      <c r="F170" s="203">
        <v>7732.3</v>
      </c>
      <c r="G170" s="203">
        <v>7778.4</v>
      </c>
    </row>
    <row r="171" spans="5:7" ht="15">
      <c r="E171" s="202"/>
      <c r="F171" s="203"/>
      <c r="G171" s="203"/>
    </row>
    <row r="172" spans="5:7" ht="15">
      <c r="E172" s="202" t="s">
        <v>457</v>
      </c>
      <c r="F172" s="206">
        <f>F170-F168</f>
        <v>-384.8000000000002</v>
      </c>
      <c r="G172" s="206">
        <f>G170-G168</f>
        <v>-394.7999999999993</v>
      </c>
    </row>
    <row r="173" spans="5:7" ht="15">
      <c r="E173" s="202"/>
      <c r="F173" s="203"/>
      <c r="G173" s="203"/>
    </row>
    <row r="174" spans="5:7" ht="15">
      <c r="E174" s="202"/>
      <c r="F174" s="203"/>
      <c r="G174" s="203"/>
    </row>
    <row r="175" spans="5:7" ht="15">
      <c r="E175" s="200"/>
      <c r="F175" s="201"/>
      <c r="G175" s="201"/>
    </row>
    <row r="176" ht="15">
      <c r="F176" s="64"/>
    </row>
  </sheetData>
  <sheetProtection/>
  <mergeCells count="9">
    <mergeCell ref="D111:E111"/>
    <mergeCell ref="B7:G8"/>
    <mergeCell ref="G12:G15"/>
    <mergeCell ref="C12:C15"/>
    <mergeCell ref="D12:D15"/>
    <mergeCell ref="B9:E9"/>
    <mergeCell ref="E12:E15"/>
    <mergeCell ref="F12:F15"/>
    <mergeCell ref="B12:B15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PageLayoutView="0" workbookViewId="0" topLeftCell="A7">
      <selection activeCell="C10" sqref="C10"/>
    </sheetView>
  </sheetViews>
  <sheetFormatPr defaultColWidth="9.00390625" defaultRowHeight="12.75"/>
  <cols>
    <col min="1" max="1" width="15.375" style="0" customWidth="1"/>
    <col min="2" max="2" width="41.875" style="0" customWidth="1"/>
    <col min="3" max="3" width="15.875" style="0" customWidth="1"/>
    <col min="4" max="4" width="14.25390625" style="0" customWidth="1"/>
    <col min="5" max="5" width="14.875" style="0" customWidth="1"/>
    <col min="6" max="6" width="12.875" style="0" customWidth="1"/>
    <col min="7" max="7" width="11.375" style="0" customWidth="1"/>
  </cols>
  <sheetData>
    <row r="1" spans="2:4" ht="80.25" customHeight="1">
      <c r="B1" s="248" t="s">
        <v>549</v>
      </c>
      <c r="C1" s="248"/>
      <c r="D1" s="248"/>
    </row>
    <row r="4" spans="1:4" ht="48" customHeight="1">
      <c r="A4" s="246" t="s">
        <v>465</v>
      </c>
      <c r="B4" s="247"/>
      <c r="C4" s="247"/>
      <c r="D4" s="247"/>
    </row>
    <row r="6" spans="1:4" ht="104.25" customHeight="1">
      <c r="A6" s="6" t="s">
        <v>34</v>
      </c>
      <c r="B6" s="6" t="s">
        <v>162</v>
      </c>
      <c r="C6" s="6" t="s">
        <v>325</v>
      </c>
      <c r="D6" s="6" t="s">
        <v>317</v>
      </c>
    </row>
    <row r="7" spans="1:4" ht="22.5" customHeight="1">
      <c r="A7" s="244" t="s">
        <v>35</v>
      </c>
      <c r="B7" s="75" t="s">
        <v>163</v>
      </c>
      <c r="C7" s="249"/>
      <c r="D7" s="245">
        <f>D9+D10+D11</f>
        <v>772.5</v>
      </c>
    </row>
    <row r="8" spans="1:4" ht="47.25" customHeight="1">
      <c r="A8" s="244"/>
      <c r="B8" s="75" t="s">
        <v>164</v>
      </c>
      <c r="C8" s="250"/>
      <c r="D8" s="244"/>
    </row>
    <row r="9" spans="1:4" ht="60">
      <c r="A9" s="6" t="s">
        <v>165</v>
      </c>
      <c r="B9" s="75" t="s">
        <v>168</v>
      </c>
      <c r="C9" s="75" t="s">
        <v>466</v>
      </c>
      <c r="D9" s="95">
        <v>574.5</v>
      </c>
    </row>
    <row r="10" spans="1:4" ht="55.5" customHeight="1">
      <c r="A10" s="85" t="s">
        <v>170</v>
      </c>
      <c r="B10" s="75" t="s">
        <v>166</v>
      </c>
      <c r="C10" s="75" t="s">
        <v>467</v>
      </c>
      <c r="D10" s="84">
        <v>198</v>
      </c>
    </row>
    <row r="11" spans="1:4" ht="29.25" customHeight="1" hidden="1">
      <c r="A11" s="85" t="s">
        <v>340</v>
      </c>
      <c r="B11" s="75" t="s">
        <v>337</v>
      </c>
      <c r="C11" s="75" t="s">
        <v>341</v>
      </c>
      <c r="D11" s="84">
        <v>0</v>
      </c>
    </row>
    <row r="12" spans="1:4" ht="15" customHeight="1">
      <c r="A12" s="6"/>
      <c r="B12" s="75" t="s">
        <v>167</v>
      </c>
      <c r="C12" s="75"/>
      <c r="D12" s="86">
        <f>D7</f>
        <v>772.5</v>
      </c>
    </row>
  </sheetData>
  <sheetProtection/>
  <mergeCells count="5">
    <mergeCell ref="A7:A8"/>
    <mergeCell ref="D7:D8"/>
    <mergeCell ref="A4:D4"/>
    <mergeCell ref="B1:D1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"/>
  <sheetViews>
    <sheetView zoomScalePageLayoutView="0" workbookViewId="0" topLeftCell="A9">
      <selection activeCell="H14" sqref="H14"/>
    </sheetView>
  </sheetViews>
  <sheetFormatPr defaultColWidth="9.00390625" defaultRowHeight="12.75"/>
  <cols>
    <col min="1" max="1" width="6.125" style="0" customWidth="1"/>
    <col min="2" max="2" width="37.125" style="0" customWidth="1"/>
    <col min="3" max="3" width="19.375" style="0" customWidth="1"/>
    <col min="4" max="4" width="12.875" style="0" customWidth="1"/>
    <col min="5" max="5" width="12.125" style="0" customWidth="1"/>
    <col min="6" max="6" width="12.875" style="0" customWidth="1"/>
    <col min="7" max="7" width="11.375" style="0" customWidth="1"/>
  </cols>
  <sheetData>
    <row r="1" spans="2:5" ht="63.75" customHeight="1">
      <c r="B1" s="253" t="s">
        <v>550</v>
      </c>
      <c r="C1" s="253"/>
      <c r="D1" s="253"/>
      <c r="E1" s="253"/>
    </row>
    <row r="6" spans="1:5" ht="48.75" customHeight="1">
      <c r="A6" s="251" t="s">
        <v>468</v>
      </c>
      <c r="B6" s="251"/>
      <c r="C6" s="251"/>
      <c r="D6" s="251"/>
      <c r="E6" s="251"/>
    </row>
    <row r="8" spans="1:5" ht="68.25" customHeight="1">
      <c r="A8" s="6" t="s">
        <v>34</v>
      </c>
      <c r="B8" s="6" t="s">
        <v>162</v>
      </c>
      <c r="C8" s="6" t="s">
        <v>325</v>
      </c>
      <c r="D8" s="6" t="s">
        <v>373</v>
      </c>
      <c r="E8" s="6" t="s">
        <v>469</v>
      </c>
    </row>
    <row r="9" spans="1:5" ht="27" customHeight="1">
      <c r="A9" s="244" t="s">
        <v>35</v>
      </c>
      <c r="B9" s="75" t="s">
        <v>163</v>
      </c>
      <c r="C9" s="249"/>
      <c r="D9" s="245">
        <f>D11+D12+D13+D14</f>
        <v>998.6</v>
      </c>
      <c r="E9" s="252">
        <f>E11+E12+E13+E14</f>
        <v>830.5</v>
      </c>
    </row>
    <row r="10" spans="1:5" ht="39" customHeight="1">
      <c r="A10" s="244"/>
      <c r="B10" s="75" t="s">
        <v>164</v>
      </c>
      <c r="C10" s="250"/>
      <c r="D10" s="244"/>
      <c r="E10" s="252"/>
    </row>
    <row r="11" spans="1:5" ht="67.5" customHeight="1">
      <c r="A11" s="6" t="s">
        <v>165</v>
      </c>
      <c r="B11" s="75" t="s">
        <v>168</v>
      </c>
      <c r="C11" s="75" t="s">
        <v>466</v>
      </c>
      <c r="D11" s="84">
        <v>798.6</v>
      </c>
      <c r="E11" s="83">
        <v>830.5</v>
      </c>
    </row>
    <row r="12" spans="1:5" ht="46.5" customHeight="1" hidden="1">
      <c r="A12" s="85" t="s">
        <v>169</v>
      </c>
      <c r="B12" s="75" t="s">
        <v>166</v>
      </c>
      <c r="C12" s="75"/>
      <c r="D12" s="84">
        <v>0</v>
      </c>
      <c r="E12" s="83">
        <v>0</v>
      </c>
    </row>
    <row r="13" spans="1:5" ht="45">
      <c r="A13" s="85" t="s">
        <v>169</v>
      </c>
      <c r="B13" s="75" t="s">
        <v>418</v>
      </c>
      <c r="C13" s="75" t="s">
        <v>504</v>
      </c>
      <c r="D13" s="84">
        <v>180</v>
      </c>
      <c r="E13" s="83">
        <v>0</v>
      </c>
    </row>
    <row r="14" spans="1:5" ht="64.5" customHeight="1">
      <c r="A14" s="85" t="s">
        <v>340</v>
      </c>
      <c r="B14" s="75" t="s">
        <v>552</v>
      </c>
      <c r="C14" s="75" t="s">
        <v>551</v>
      </c>
      <c r="D14" s="84">
        <v>20</v>
      </c>
      <c r="E14" s="83">
        <v>0</v>
      </c>
    </row>
    <row r="15" spans="1:5" ht="15">
      <c r="A15" s="6"/>
      <c r="B15" s="75" t="s">
        <v>553</v>
      </c>
      <c r="C15" s="75"/>
      <c r="D15" s="86">
        <f>D9</f>
        <v>998.6</v>
      </c>
      <c r="E15" s="87">
        <f>E9</f>
        <v>830.5</v>
      </c>
    </row>
  </sheetData>
  <sheetProtection/>
  <mergeCells count="6">
    <mergeCell ref="A9:A10"/>
    <mergeCell ref="D9:D10"/>
    <mergeCell ref="A6:E6"/>
    <mergeCell ref="E9:E10"/>
    <mergeCell ref="B1:E1"/>
    <mergeCell ref="C9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04"/>
  <sheetViews>
    <sheetView tabSelected="1" zoomScalePageLayoutView="0" workbookViewId="0" topLeftCell="B87">
      <selection activeCell="D92" sqref="D92"/>
    </sheetView>
  </sheetViews>
  <sheetFormatPr defaultColWidth="9.00390625" defaultRowHeight="12.75"/>
  <cols>
    <col min="1" max="1" width="11.75390625" style="11" hidden="1" customWidth="1"/>
    <col min="2" max="2" width="25.25390625" style="11" customWidth="1"/>
    <col min="3" max="3" width="10.875" style="11" customWidth="1"/>
    <col min="4" max="4" width="45.875" style="30" customWidth="1"/>
    <col min="5" max="5" width="12.875" style="0" customWidth="1"/>
    <col min="6" max="6" width="11.375" style="0" customWidth="1"/>
  </cols>
  <sheetData>
    <row r="1" spans="3:5" ht="15">
      <c r="C1" s="4"/>
      <c r="D1" s="9"/>
      <c r="E1" s="13" t="s">
        <v>144</v>
      </c>
    </row>
    <row r="2" spans="3:5" ht="15">
      <c r="C2" s="4"/>
      <c r="D2" s="9"/>
      <c r="E2" s="13" t="s">
        <v>512</v>
      </c>
    </row>
    <row r="3" spans="3:5" ht="15">
      <c r="C3" s="4"/>
      <c r="D3" s="9"/>
      <c r="E3" s="13" t="s">
        <v>56</v>
      </c>
    </row>
    <row r="4" spans="4:5" ht="11.25" customHeight="1">
      <c r="D4" s="221" t="s">
        <v>545</v>
      </c>
      <c r="E4" s="221"/>
    </row>
    <row r="5" ht="15" hidden="1"/>
    <row r="6" ht="15" hidden="1">
      <c r="A6" s="11" t="s">
        <v>267</v>
      </c>
    </row>
    <row r="7" spans="1:4" ht="14.25" customHeight="1">
      <c r="A7" s="233" t="s">
        <v>446</v>
      </c>
      <c r="B7" s="233"/>
      <c r="C7" s="233"/>
      <c r="D7" s="233"/>
    </row>
    <row r="8" spans="1:4" ht="46.5" customHeight="1">
      <c r="A8" s="233"/>
      <c r="B8" s="233"/>
      <c r="C8" s="233"/>
      <c r="D8" s="233"/>
    </row>
    <row r="9" spans="1:4" ht="1.5" customHeight="1">
      <c r="A9" s="240"/>
      <c r="B9" s="240"/>
      <c r="C9" s="240"/>
      <c r="D9" s="240"/>
    </row>
    <row r="10" spans="1:4" ht="15" hidden="1">
      <c r="A10" s="31"/>
      <c r="B10" s="31"/>
      <c r="C10" s="31" t="s">
        <v>268</v>
      </c>
      <c r="D10" s="32"/>
    </row>
    <row r="11" spans="1:5" ht="15" customHeight="1">
      <c r="A11" s="31"/>
      <c r="B11" s="31"/>
      <c r="C11" s="31"/>
      <c r="D11" s="32"/>
      <c r="E11" t="s">
        <v>19</v>
      </c>
    </row>
    <row r="12" spans="1:5" ht="12.75" customHeight="1">
      <c r="A12" s="237" t="s">
        <v>6</v>
      </c>
      <c r="B12" s="237" t="s">
        <v>7</v>
      </c>
      <c r="C12" s="237" t="s">
        <v>8</v>
      </c>
      <c r="D12" s="254" t="s">
        <v>25</v>
      </c>
      <c r="E12" s="234" t="s">
        <v>311</v>
      </c>
    </row>
    <row r="13" spans="1:5" ht="12.75" customHeight="1">
      <c r="A13" s="238"/>
      <c r="B13" s="238"/>
      <c r="C13" s="238"/>
      <c r="D13" s="255"/>
      <c r="E13" s="235"/>
    </row>
    <row r="14" spans="1:5" ht="6.75" customHeight="1">
      <c r="A14" s="238"/>
      <c r="B14" s="238"/>
      <c r="C14" s="238"/>
      <c r="D14" s="255"/>
      <c r="E14" s="235"/>
    </row>
    <row r="15" spans="1:5" ht="1.5" customHeight="1" hidden="1">
      <c r="A15" s="238"/>
      <c r="B15" s="238"/>
      <c r="C15" s="238"/>
      <c r="D15" s="255"/>
      <c r="E15" s="236"/>
    </row>
    <row r="16" spans="1:7" ht="46.5" customHeight="1">
      <c r="A16" s="70"/>
      <c r="B16" s="42" t="s">
        <v>171</v>
      </c>
      <c r="C16" s="69"/>
      <c r="D16" s="122" t="s">
        <v>284</v>
      </c>
      <c r="E16" s="145">
        <f>E17+E21+E34+E39+E42+E45</f>
        <v>1636.8999999999999</v>
      </c>
      <c r="F16" s="64"/>
      <c r="G16" s="64"/>
    </row>
    <row r="17" spans="1:5" ht="44.25" customHeight="1">
      <c r="A17" s="70"/>
      <c r="B17" s="79" t="s">
        <v>172</v>
      </c>
      <c r="C17" s="79"/>
      <c r="D17" s="123" t="s">
        <v>152</v>
      </c>
      <c r="E17" s="83">
        <f>E18</f>
        <v>1492.1</v>
      </c>
    </row>
    <row r="18" spans="1:5" ht="45.75" customHeight="1">
      <c r="A18" s="70"/>
      <c r="B18" s="94" t="s">
        <v>174</v>
      </c>
      <c r="C18" s="79"/>
      <c r="D18" s="123" t="s">
        <v>377</v>
      </c>
      <c r="E18" s="83">
        <f>E20+E19</f>
        <v>1492.1</v>
      </c>
    </row>
    <row r="19" spans="1:5" ht="77.25" customHeight="1">
      <c r="A19" s="70"/>
      <c r="B19" s="45"/>
      <c r="C19" s="45" t="s">
        <v>51</v>
      </c>
      <c r="D19" s="155" t="s">
        <v>554</v>
      </c>
      <c r="E19" s="154">
        <v>505.5</v>
      </c>
    </row>
    <row r="20" spans="1:5" ht="32.25" customHeight="1">
      <c r="A20" s="70"/>
      <c r="B20" s="45"/>
      <c r="C20" s="45" t="s">
        <v>15</v>
      </c>
      <c r="D20" s="155" t="s">
        <v>522</v>
      </c>
      <c r="E20" s="154">
        <v>986.6</v>
      </c>
    </row>
    <row r="21" spans="1:9" ht="46.5" customHeight="1">
      <c r="A21" s="70"/>
      <c r="B21" s="45" t="s">
        <v>173</v>
      </c>
      <c r="C21" s="45"/>
      <c r="D21" s="125" t="s">
        <v>182</v>
      </c>
      <c r="E21" s="83">
        <f>E22+E24+E26+E32</f>
        <v>91.3</v>
      </c>
      <c r="G21" s="64"/>
      <c r="I21" s="64"/>
    </row>
    <row r="22" spans="1:7" ht="28.5" customHeight="1">
      <c r="A22" s="70"/>
      <c r="B22" s="43" t="s">
        <v>175</v>
      </c>
      <c r="C22" s="43"/>
      <c r="D22" s="126" t="s">
        <v>310</v>
      </c>
      <c r="E22" s="83">
        <f>E23</f>
        <v>32</v>
      </c>
      <c r="G22" s="64"/>
    </row>
    <row r="23" spans="1:7" ht="30" customHeight="1">
      <c r="A23" s="70"/>
      <c r="B23" s="43"/>
      <c r="C23" s="43" t="s">
        <v>15</v>
      </c>
      <c r="D23" s="155" t="s">
        <v>523</v>
      </c>
      <c r="E23" s="154">
        <v>32</v>
      </c>
      <c r="G23" s="64"/>
    </row>
    <row r="24" spans="1:7" ht="20.25" customHeight="1">
      <c r="A24" s="70"/>
      <c r="B24" s="68" t="s">
        <v>176</v>
      </c>
      <c r="C24" s="68"/>
      <c r="D24" s="128" t="s">
        <v>309</v>
      </c>
      <c r="E24" s="83">
        <f>E25</f>
        <v>18.3</v>
      </c>
      <c r="G24" s="64"/>
    </row>
    <row r="25" spans="1:7" ht="31.5" customHeight="1">
      <c r="A25" s="70"/>
      <c r="B25" s="68"/>
      <c r="C25" s="43" t="s">
        <v>15</v>
      </c>
      <c r="D25" s="186" t="s">
        <v>523</v>
      </c>
      <c r="E25" s="154">
        <v>18.3</v>
      </c>
      <c r="G25" s="64"/>
    </row>
    <row r="26" spans="1:5" ht="28.5" customHeight="1">
      <c r="A26" s="70"/>
      <c r="B26" s="43" t="s">
        <v>177</v>
      </c>
      <c r="C26" s="43"/>
      <c r="D26" s="126" t="s">
        <v>308</v>
      </c>
      <c r="E26" s="118">
        <f>E27</f>
        <v>41</v>
      </c>
    </row>
    <row r="27" spans="1:5" ht="30.75" customHeight="1">
      <c r="A27" s="70"/>
      <c r="B27" s="43"/>
      <c r="C27" s="43" t="s">
        <v>15</v>
      </c>
      <c r="D27" s="127" t="s">
        <v>523</v>
      </c>
      <c r="E27" s="195">
        <v>41</v>
      </c>
    </row>
    <row r="28" spans="1:5" ht="30" hidden="1">
      <c r="A28" s="70"/>
      <c r="B28" s="43" t="s">
        <v>175</v>
      </c>
      <c r="C28" s="43"/>
      <c r="D28" s="126" t="s">
        <v>310</v>
      </c>
      <c r="E28" s="118">
        <f>E29</f>
        <v>0</v>
      </c>
    </row>
    <row r="29" spans="1:5" ht="30" hidden="1">
      <c r="A29" s="70"/>
      <c r="B29" s="43"/>
      <c r="C29" s="43" t="s">
        <v>15</v>
      </c>
      <c r="D29" s="127" t="s">
        <v>153</v>
      </c>
      <c r="E29" s="112">
        <v>0</v>
      </c>
    </row>
    <row r="30" spans="1:5" ht="15" hidden="1">
      <c r="A30" s="70"/>
      <c r="B30" s="68" t="s">
        <v>176</v>
      </c>
      <c r="C30" s="68"/>
      <c r="D30" s="128" t="s">
        <v>309</v>
      </c>
      <c r="E30" s="119">
        <f>E31</f>
        <v>0</v>
      </c>
    </row>
    <row r="31" spans="1:5" ht="30" hidden="1">
      <c r="A31" s="70"/>
      <c r="B31" s="68"/>
      <c r="C31" s="43" t="s">
        <v>15</v>
      </c>
      <c r="D31" s="127" t="s">
        <v>153</v>
      </c>
      <c r="E31" s="112">
        <v>0</v>
      </c>
    </row>
    <row r="32" spans="1:5" ht="30" hidden="1">
      <c r="A32" s="70"/>
      <c r="B32" s="43" t="s">
        <v>178</v>
      </c>
      <c r="C32" s="43"/>
      <c r="D32" s="126" t="s">
        <v>345</v>
      </c>
      <c r="E32" s="121">
        <f>E33</f>
        <v>0</v>
      </c>
    </row>
    <row r="33" spans="1:5" ht="42" customHeight="1" hidden="1">
      <c r="A33" s="70"/>
      <c r="B33" s="43"/>
      <c r="C33" s="43" t="s">
        <v>15</v>
      </c>
      <c r="D33" s="127" t="s">
        <v>153</v>
      </c>
      <c r="E33" s="121">
        <v>0</v>
      </c>
    </row>
    <row r="34" spans="1:5" ht="29.25" customHeight="1">
      <c r="A34" s="70"/>
      <c r="B34" s="43" t="s">
        <v>275</v>
      </c>
      <c r="C34" s="43"/>
      <c r="D34" s="130" t="s">
        <v>306</v>
      </c>
      <c r="E34" s="121">
        <f>E35+E37</f>
        <v>3</v>
      </c>
    </row>
    <row r="35" spans="1:5" ht="31.5" customHeight="1" hidden="1">
      <c r="A35" s="70"/>
      <c r="B35" s="35" t="s">
        <v>279</v>
      </c>
      <c r="C35" s="35"/>
      <c r="D35" s="129" t="s">
        <v>307</v>
      </c>
      <c r="E35" s="121">
        <f>E36</f>
        <v>0</v>
      </c>
    </row>
    <row r="36" spans="1:5" ht="29.25" customHeight="1" hidden="1">
      <c r="A36" s="70"/>
      <c r="B36" s="35"/>
      <c r="C36" s="43" t="s">
        <v>15</v>
      </c>
      <c r="D36" s="127" t="s">
        <v>153</v>
      </c>
      <c r="E36" s="121">
        <v>0</v>
      </c>
    </row>
    <row r="37" spans="1:5" ht="49.5" customHeight="1">
      <c r="A37" s="70"/>
      <c r="B37" s="35" t="s">
        <v>321</v>
      </c>
      <c r="C37" s="43"/>
      <c r="D37" s="130" t="s">
        <v>305</v>
      </c>
      <c r="E37" s="121">
        <f>E38</f>
        <v>3</v>
      </c>
    </row>
    <row r="38" spans="1:5" ht="29.25" customHeight="1">
      <c r="A38" s="70"/>
      <c r="B38" s="35"/>
      <c r="C38" s="43" t="s">
        <v>15</v>
      </c>
      <c r="D38" s="127" t="s">
        <v>524</v>
      </c>
      <c r="E38" s="196">
        <v>3</v>
      </c>
    </row>
    <row r="39" spans="1:5" ht="45">
      <c r="A39" s="70"/>
      <c r="B39" s="43" t="s">
        <v>384</v>
      </c>
      <c r="C39" s="43"/>
      <c r="D39" s="130" t="s">
        <v>385</v>
      </c>
      <c r="E39" s="121">
        <f>E40</f>
        <v>20</v>
      </c>
    </row>
    <row r="40" spans="1:5" ht="30">
      <c r="A40" s="70"/>
      <c r="B40" s="43" t="s">
        <v>387</v>
      </c>
      <c r="C40" s="43"/>
      <c r="D40" s="130" t="s">
        <v>386</v>
      </c>
      <c r="E40" s="121">
        <f>E41</f>
        <v>20</v>
      </c>
    </row>
    <row r="41" spans="1:5" ht="30">
      <c r="A41" s="70"/>
      <c r="B41" s="43"/>
      <c r="C41" s="43" t="s">
        <v>15</v>
      </c>
      <c r="D41" s="127" t="s">
        <v>523</v>
      </c>
      <c r="E41" s="196">
        <v>20</v>
      </c>
    </row>
    <row r="42" spans="1:5" ht="32.25" customHeight="1">
      <c r="A42" s="70"/>
      <c r="B42" s="43" t="s">
        <v>299</v>
      </c>
      <c r="C42" s="43"/>
      <c r="D42" s="130" t="s">
        <v>300</v>
      </c>
      <c r="E42" s="112">
        <f>E43</f>
        <v>10.5</v>
      </c>
    </row>
    <row r="43" spans="1:5" ht="106.5" customHeight="1">
      <c r="A43" s="70"/>
      <c r="B43" s="94" t="s">
        <v>499</v>
      </c>
      <c r="C43" s="43"/>
      <c r="D43" s="123" t="s">
        <v>500</v>
      </c>
      <c r="E43" s="112">
        <f>E44</f>
        <v>10.5</v>
      </c>
    </row>
    <row r="44" spans="1:5" ht="32.25" customHeight="1">
      <c r="A44" s="70"/>
      <c r="B44" s="45"/>
      <c r="C44" s="45" t="s">
        <v>303</v>
      </c>
      <c r="D44" s="125" t="s">
        <v>304</v>
      </c>
      <c r="E44" s="195">
        <v>10.5</v>
      </c>
    </row>
    <row r="45" spans="1:5" ht="45" customHeight="1">
      <c r="A45" s="70"/>
      <c r="B45" s="43" t="s">
        <v>401</v>
      </c>
      <c r="C45" s="43"/>
      <c r="D45" s="130" t="s">
        <v>378</v>
      </c>
      <c r="E45" s="121">
        <f>E46</f>
        <v>20</v>
      </c>
    </row>
    <row r="46" spans="1:5" ht="60">
      <c r="A46" s="70"/>
      <c r="B46" s="43" t="s">
        <v>402</v>
      </c>
      <c r="C46" s="43"/>
      <c r="D46" s="130" t="s">
        <v>379</v>
      </c>
      <c r="E46" s="121">
        <f>E47</f>
        <v>20</v>
      </c>
    </row>
    <row r="47" spans="1:5" ht="31.5" customHeight="1">
      <c r="A47" s="70"/>
      <c r="B47" s="43"/>
      <c r="C47" s="43" t="s">
        <v>15</v>
      </c>
      <c r="D47" s="207" t="s">
        <v>523</v>
      </c>
      <c r="E47" s="196">
        <v>20</v>
      </c>
    </row>
    <row r="48" spans="1:5" ht="42.75" customHeight="1">
      <c r="A48" s="70"/>
      <c r="B48" s="71" t="s">
        <v>179</v>
      </c>
      <c r="C48" s="72"/>
      <c r="D48" s="132" t="s">
        <v>102</v>
      </c>
      <c r="E48" s="145">
        <f>E49+E65+E77+E69+E80+E95+E86</f>
        <v>1981.1000000000001</v>
      </c>
    </row>
    <row r="49" spans="1:5" ht="58.5" customHeight="1">
      <c r="A49" s="70"/>
      <c r="B49" s="68" t="s">
        <v>215</v>
      </c>
      <c r="C49" s="79"/>
      <c r="D49" s="134" t="s">
        <v>216</v>
      </c>
      <c r="E49" s="83">
        <f>E50+E57+E53+E55</f>
        <v>772.5</v>
      </c>
    </row>
    <row r="50" spans="1:5" ht="56.25" customHeight="1">
      <c r="A50" s="70"/>
      <c r="B50" s="68" t="s">
        <v>217</v>
      </c>
      <c r="C50" s="79"/>
      <c r="D50" s="33" t="s">
        <v>546</v>
      </c>
      <c r="E50" s="83">
        <f>E51</f>
        <v>574.5</v>
      </c>
    </row>
    <row r="51" spans="1:5" ht="42.75" customHeight="1">
      <c r="A51" s="70"/>
      <c r="B51" s="80"/>
      <c r="C51" s="79" t="s">
        <v>150</v>
      </c>
      <c r="D51" s="124" t="s">
        <v>154</v>
      </c>
      <c r="E51" s="154">
        <f>E52</f>
        <v>574.5</v>
      </c>
    </row>
    <row r="52" spans="1:8" ht="20.25" customHeight="1" hidden="1">
      <c r="A52" s="70"/>
      <c r="B52" s="80"/>
      <c r="C52" s="79" t="s">
        <v>156</v>
      </c>
      <c r="D52" s="124" t="s">
        <v>155</v>
      </c>
      <c r="E52" s="83">
        <v>574.5</v>
      </c>
      <c r="H52" s="64"/>
    </row>
    <row r="53" spans="1:8" ht="45" hidden="1">
      <c r="A53" s="70"/>
      <c r="B53" s="68" t="s">
        <v>342</v>
      </c>
      <c r="C53" s="79"/>
      <c r="D53" s="123" t="s">
        <v>344</v>
      </c>
      <c r="E53" s="83">
        <f>E54</f>
        <v>0</v>
      </c>
      <c r="F53" s="64"/>
      <c r="H53" s="64"/>
    </row>
    <row r="54" spans="1:8" ht="45" hidden="1">
      <c r="A54" s="70"/>
      <c r="C54" s="39" t="s">
        <v>15</v>
      </c>
      <c r="D54" s="133" t="s">
        <v>1</v>
      </c>
      <c r="E54" s="83">
        <v>0</v>
      </c>
      <c r="H54" s="64"/>
    </row>
    <row r="55" spans="1:8" ht="30" hidden="1">
      <c r="A55" s="70"/>
      <c r="B55" s="68" t="s">
        <v>338</v>
      </c>
      <c r="C55" s="79"/>
      <c r="D55" s="124" t="s">
        <v>343</v>
      </c>
      <c r="E55" s="83">
        <f>E56</f>
        <v>0</v>
      </c>
      <c r="H55" s="64"/>
    </row>
    <row r="56" spans="1:8" ht="45" hidden="1">
      <c r="A56" s="70"/>
      <c r="B56" s="80"/>
      <c r="C56" s="39" t="s">
        <v>15</v>
      </c>
      <c r="D56" s="133" t="s">
        <v>1</v>
      </c>
      <c r="E56" s="83">
        <v>0</v>
      </c>
      <c r="H56" s="64"/>
    </row>
    <row r="57" spans="1:5" ht="30">
      <c r="A57" s="70"/>
      <c r="B57" s="36" t="s">
        <v>218</v>
      </c>
      <c r="C57" s="39"/>
      <c r="D57" s="124" t="s">
        <v>166</v>
      </c>
      <c r="E57" s="83">
        <f>E58</f>
        <v>198</v>
      </c>
    </row>
    <row r="58" spans="1:5" ht="32.25" customHeight="1">
      <c r="A58" s="70"/>
      <c r="B58" s="36"/>
      <c r="C58" s="39" t="s">
        <v>15</v>
      </c>
      <c r="D58" s="133" t="s">
        <v>524</v>
      </c>
      <c r="E58" s="154">
        <v>198</v>
      </c>
    </row>
    <row r="59" spans="1:5" ht="29.25" customHeight="1" hidden="1">
      <c r="A59" s="70"/>
      <c r="B59" s="36"/>
      <c r="C59" s="39"/>
      <c r="D59" s="133" t="s">
        <v>147</v>
      </c>
      <c r="E59" s="83"/>
    </row>
    <row r="60" spans="1:5" ht="30" customHeight="1" hidden="1">
      <c r="A60" s="70"/>
      <c r="B60" s="36"/>
      <c r="C60" s="39" t="s">
        <v>15</v>
      </c>
      <c r="D60" s="133" t="s">
        <v>1</v>
      </c>
      <c r="E60" s="83"/>
    </row>
    <row r="61" spans="1:5" ht="30" hidden="1">
      <c r="A61" s="70"/>
      <c r="B61" s="36" t="s">
        <v>117</v>
      </c>
      <c r="C61" s="39"/>
      <c r="D61" s="133" t="s">
        <v>118</v>
      </c>
      <c r="E61" s="83"/>
    </row>
    <row r="62" spans="1:5" ht="45" hidden="1">
      <c r="A62" s="70"/>
      <c r="B62" s="36"/>
      <c r="C62" s="39" t="s">
        <v>15</v>
      </c>
      <c r="D62" s="133" t="s">
        <v>1</v>
      </c>
      <c r="E62" s="83"/>
    </row>
    <row r="63" spans="1:5" ht="45" hidden="1">
      <c r="A63" s="70"/>
      <c r="B63" s="43" t="s">
        <v>148</v>
      </c>
      <c r="C63" s="43"/>
      <c r="D63" s="124" t="s">
        <v>149</v>
      </c>
      <c r="E63" s="83"/>
    </row>
    <row r="64" spans="1:5" ht="45" hidden="1">
      <c r="A64" s="70"/>
      <c r="B64" s="43"/>
      <c r="C64" s="43">
        <v>200</v>
      </c>
      <c r="D64" s="133" t="s">
        <v>1</v>
      </c>
      <c r="E64" s="83"/>
    </row>
    <row r="65" spans="1:5" ht="32.25" customHeight="1">
      <c r="A65" s="70"/>
      <c r="B65" s="68" t="s">
        <v>273</v>
      </c>
      <c r="C65" s="79"/>
      <c r="D65" s="33" t="s">
        <v>271</v>
      </c>
      <c r="E65" s="117">
        <f>E66</f>
        <v>212.4</v>
      </c>
    </row>
    <row r="66" spans="1:5" ht="30.75" customHeight="1">
      <c r="A66" s="70"/>
      <c r="B66" s="68" t="s">
        <v>280</v>
      </c>
      <c r="C66" s="79"/>
      <c r="D66" s="124" t="s">
        <v>274</v>
      </c>
      <c r="E66" s="117">
        <f>E67</f>
        <v>212.4</v>
      </c>
    </row>
    <row r="67" spans="1:5" ht="45" customHeight="1">
      <c r="A67" s="70"/>
      <c r="B67" s="80"/>
      <c r="C67" s="39" t="s">
        <v>150</v>
      </c>
      <c r="D67" s="124" t="s">
        <v>154</v>
      </c>
      <c r="E67" s="197">
        <v>212.4</v>
      </c>
    </row>
    <row r="68" spans="1:5" ht="15" hidden="1">
      <c r="A68" s="70"/>
      <c r="B68" s="80"/>
      <c r="C68" s="79" t="s">
        <v>156</v>
      </c>
      <c r="D68" s="33" t="s">
        <v>155</v>
      </c>
      <c r="E68" s="117">
        <v>212.5</v>
      </c>
    </row>
    <row r="69" spans="1:5" ht="29.25" customHeight="1">
      <c r="A69" s="70"/>
      <c r="B69" s="68" t="s">
        <v>318</v>
      </c>
      <c r="C69" s="79"/>
      <c r="D69" s="124" t="s">
        <v>287</v>
      </c>
      <c r="E69" s="117">
        <f>E70+E73+E78</f>
        <v>179</v>
      </c>
    </row>
    <row r="70" spans="1:5" ht="30">
      <c r="A70" s="70"/>
      <c r="B70" s="68" t="s">
        <v>322</v>
      </c>
      <c r="C70" s="79"/>
      <c r="D70" s="124" t="s">
        <v>288</v>
      </c>
      <c r="E70" s="117">
        <f>E71</f>
        <v>109</v>
      </c>
    </row>
    <row r="71" spans="1:5" ht="46.5" customHeight="1">
      <c r="A71" s="70"/>
      <c r="B71" s="68"/>
      <c r="C71" s="39" t="s">
        <v>150</v>
      </c>
      <c r="D71" s="133" t="s">
        <v>154</v>
      </c>
      <c r="E71" s="117">
        <f>E72</f>
        <v>109</v>
      </c>
    </row>
    <row r="72" spans="1:5" ht="15" hidden="1">
      <c r="A72" s="70"/>
      <c r="B72" s="68"/>
      <c r="C72" s="79" t="s">
        <v>156</v>
      </c>
      <c r="D72" s="33" t="s">
        <v>155</v>
      </c>
      <c r="E72" s="117">
        <v>109</v>
      </c>
    </row>
    <row r="73" spans="1:5" ht="17.25" customHeight="1">
      <c r="A73" s="70"/>
      <c r="B73" s="68" t="s">
        <v>323</v>
      </c>
      <c r="C73" s="39"/>
      <c r="D73" s="133" t="s">
        <v>289</v>
      </c>
      <c r="E73" s="117">
        <f>E74</f>
        <v>30</v>
      </c>
    </row>
    <row r="74" spans="1:5" ht="30" customHeight="1">
      <c r="A74" s="70"/>
      <c r="B74" s="68"/>
      <c r="C74" s="39" t="s">
        <v>15</v>
      </c>
      <c r="D74" s="133" t="s">
        <v>524</v>
      </c>
      <c r="E74" s="197">
        <v>30</v>
      </c>
    </row>
    <row r="75" spans="1:5" ht="21.75" customHeight="1" hidden="1">
      <c r="A75" s="70"/>
      <c r="B75" s="68" t="s">
        <v>324</v>
      </c>
      <c r="C75" s="39"/>
      <c r="D75" s="133" t="s">
        <v>319</v>
      </c>
      <c r="E75" s="117">
        <f>E76</f>
        <v>0</v>
      </c>
    </row>
    <row r="76" spans="1:5" ht="45" hidden="1">
      <c r="A76" s="70"/>
      <c r="B76" s="68"/>
      <c r="C76" s="39" t="s">
        <v>15</v>
      </c>
      <c r="D76" s="133" t="s">
        <v>1</v>
      </c>
      <c r="E76" s="117">
        <v>0</v>
      </c>
    </row>
    <row r="77" spans="1:5" ht="60" hidden="1">
      <c r="A77" s="70"/>
      <c r="B77" s="68" t="s">
        <v>383</v>
      </c>
      <c r="C77" s="79"/>
      <c r="D77" s="190" t="s">
        <v>382</v>
      </c>
      <c r="E77" s="120">
        <v>0</v>
      </c>
    </row>
    <row r="78" spans="1:5" ht="15">
      <c r="A78" s="70"/>
      <c r="B78" s="68" t="s">
        <v>506</v>
      </c>
      <c r="C78" s="79"/>
      <c r="D78" s="124" t="s">
        <v>505</v>
      </c>
      <c r="E78" s="117">
        <f>E79</f>
        <v>40</v>
      </c>
    </row>
    <row r="79" spans="1:5" ht="33" customHeight="1">
      <c r="A79" s="70"/>
      <c r="B79" s="68"/>
      <c r="C79" s="39" t="s">
        <v>15</v>
      </c>
      <c r="D79" s="133" t="s">
        <v>524</v>
      </c>
      <c r="E79" s="117">
        <v>40</v>
      </c>
    </row>
    <row r="80" spans="1:5" ht="47.25" customHeight="1">
      <c r="A80" s="70"/>
      <c r="B80" s="68" t="s">
        <v>388</v>
      </c>
      <c r="C80" s="39"/>
      <c r="D80" s="133" t="s">
        <v>389</v>
      </c>
      <c r="E80" s="117">
        <f>E81</f>
        <v>49.6</v>
      </c>
    </row>
    <row r="81" spans="1:5" ht="32.25" customHeight="1">
      <c r="A81" s="70"/>
      <c r="B81" s="68" t="s">
        <v>390</v>
      </c>
      <c r="C81" s="39"/>
      <c r="D81" s="133" t="s">
        <v>391</v>
      </c>
      <c r="E81" s="117">
        <f>E83+E82</f>
        <v>49.6</v>
      </c>
    </row>
    <row r="82" spans="1:5" ht="4.5" customHeight="1" hidden="1">
      <c r="A82" s="70"/>
      <c r="B82" s="68"/>
      <c r="C82" s="39" t="s">
        <v>15</v>
      </c>
      <c r="D82" s="133" t="s">
        <v>1</v>
      </c>
      <c r="E82" s="197">
        <v>0</v>
      </c>
    </row>
    <row r="83" spans="1:5" ht="51" customHeight="1">
      <c r="A83" s="70"/>
      <c r="B83" s="68"/>
      <c r="C83" s="39" t="s">
        <v>150</v>
      </c>
      <c r="D83" s="133" t="s">
        <v>154</v>
      </c>
      <c r="E83" s="197">
        <v>49.6</v>
      </c>
    </row>
    <row r="84" spans="1:5" ht="28.5" customHeight="1" hidden="1">
      <c r="A84" s="70"/>
      <c r="B84" s="68" t="s">
        <v>320</v>
      </c>
      <c r="C84" s="39"/>
      <c r="D84" s="150" t="s">
        <v>290</v>
      </c>
      <c r="E84" s="117"/>
    </row>
    <row r="85" spans="1:5" ht="45" hidden="1">
      <c r="A85" s="70"/>
      <c r="B85" s="68" t="s">
        <v>332</v>
      </c>
      <c r="C85" s="39"/>
      <c r="D85" s="133" t="s">
        <v>331</v>
      </c>
      <c r="E85" s="117">
        <v>0</v>
      </c>
    </row>
    <row r="86" spans="1:5" ht="30">
      <c r="A86" s="70"/>
      <c r="B86" s="94" t="s">
        <v>320</v>
      </c>
      <c r="C86" s="39"/>
      <c r="D86" s="133" t="s">
        <v>290</v>
      </c>
      <c r="E86" s="49">
        <f>E87+E89+E91+E93</f>
        <v>391.2</v>
      </c>
    </row>
    <row r="87" spans="1:5" ht="32.25" customHeight="1">
      <c r="A87" s="70"/>
      <c r="B87" s="68" t="s">
        <v>558</v>
      </c>
      <c r="C87" s="39"/>
      <c r="D87" s="124" t="s">
        <v>559</v>
      </c>
      <c r="E87" s="49">
        <f>E88</f>
        <v>110.9</v>
      </c>
    </row>
    <row r="88" spans="1:5" ht="30.75" customHeight="1">
      <c r="A88" s="70"/>
      <c r="B88" s="68"/>
      <c r="C88" s="39" t="s">
        <v>15</v>
      </c>
      <c r="D88" s="133" t="s">
        <v>524</v>
      </c>
      <c r="E88" s="198">
        <v>110.9</v>
      </c>
    </row>
    <row r="89" spans="1:5" ht="46.5" customHeight="1" hidden="1">
      <c r="A89" s="70"/>
      <c r="B89" s="68" t="s">
        <v>332</v>
      </c>
      <c r="C89" s="39"/>
      <c r="D89" s="133" t="s">
        <v>447</v>
      </c>
      <c r="E89" s="49">
        <f>E90</f>
        <v>0</v>
      </c>
    </row>
    <row r="90" spans="1:5" ht="45" hidden="1">
      <c r="A90" s="70"/>
      <c r="B90" s="68"/>
      <c r="C90" s="39" t="s">
        <v>15</v>
      </c>
      <c r="D90" s="133" t="s">
        <v>1</v>
      </c>
      <c r="E90" s="198">
        <v>0</v>
      </c>
    </row>
    <row r="91" spans="1:5" ht="23.25" customHeight="1">
      <c r="A91" s="70"/>
      <c r="B91" s="68" t="s">
        <v>449</v>
      </c>
      <c r="C91" s="39"/>
      <c r="D91" s="124" t="s">
        <v>448</v>
      </c>
      <c r="E91" s="49">
        <f>E92</f>
        <v>217.29999999999998</v>
      </c>
    </row>
    <row r="92" spans="1:5" ht="30.75" customHeight="1">
      <c r="A92" s="70"/>
      <c r="B92" s="68"/>
      <c r="C92" s="39" t="s">
        <v>15</v>
      </c>
      <c r="D92" s="133" t="s">
        <v>524</v>
      </c>
      <c r="E92" s="49">
        <f>82.1+135.2</f>
        <v>217.29999999999998</v>
      </c>
    </row>
    <row r="93" spans="1:5" ht="15.75" customHeight="1">
      <c r="A93" s="70"/>
      <c r="B93" s="68" t="s">
        <v>510</v>
      </c>
      <c r="C93" s="39"/>
      <c r="D93" s="133" t="s">
        <v>509</v>
      </c>
      <c r="E93" s="49">
        <f>E94</f>
        <v>63</v>
      </c>
    </row>
    <row r="94" spans="1:5" ht="30.75" customHeight="1">
      <c r="A94" s="70"/>
      <c r="B94" s="68"/>
      <c r="C94" s="39" t="s">
        <v>15</v>
      </c>
      <c r="D94" s="133" t="s">
        <v>525</v>
      </c>
      <c r="E94" s="49">
        <v>63</v>
      </c>
    </row>
    <row r="95" spans="1:5" ht="45" customHeight="1">
      <c r="A95" s="70"/>
      <c r="B95" s="68" t="s">
        <v>403</v>
      </c>
      <c r="C95" s="39"/>
      <c r="D95" s="192" t="s">
        <v>380</v>
      </c>
      <c r="E95" s="117">
        <f>E96</f>
        <v>376.4</v>
      </c>
    </row>
    <row r="96" spans="1:5" ht="30">
      <c r="A96" s="70"/>
      <c r="B96" s="68" t="s">
        <v>404</v>
      </c>
      <c r="C96" s="39"/>
      <c r="D96" s="133" t="s">
        <v>494</v>
      </c>
      <c r="E96" s="117">
        <f>E97</f>
        <v>376.4</v>
      </c>
    </row>
    <row r="97" spans="1:5" ht="33.75" customHeight="1">
      <c r="A97" s="70"/>
      <c r="B97" s="68"/>
      <c r="C97" s="39" t="s">
        <v>15</v>
      </c>
      <c r="D97" s="133" t="s">
        <v>524</v>
      </c>
      <c r="E97" s="117">
        <f>439.4-63</f>
        <v>376.4</v>
      </c>
    </row>
    <row r="98" spans="1:5" ht="90" hidden="1">
      <c r="A98" s="70"/>
      <c r="B98" s="68" t="s">
        <v>482</v>
      </c>
      <c r="C98" s="39"/>
      <c r="D98" s="133" t="s">
        <v>483</v>
      </c>
      <c r="E98" s="117"/>
    </row>
    <row r="99" spans="1:5" ht="45" hidden="1">
      <c r="A99" s="70"/>
      <c r="B99" s="68"/>
      <c r="C99" s="39" t="s">
        <v>15</v>
      </c>
      <c r="D99" s="133" t="s">
        <v>1</v>
      </c>
      <c r="E99" s="117"/>
    </row>
    <row r="100" spans="1:5" ht="15" hidden="1">
      <c r="A100" s="70"/>
      <c r="B100" s="68"/>
      <c r="C100" s="39"/>
      <c r="D100" s="133"/>
      <c r="E100" s="117"/>
    </row>
    <row r="101" spans="1:5" ht="54.75" customHeight="1">
      <c r="A101" s="70"/>
      <c r="B101" s="71" t="s">
        <v>180</v>
      </c>
      <c r="C101" s="76"/>
      <c r="D101" s="132" t="s">
        <v>139</v>
      </c>
      <c r="E101" s="145">
        <f>E102</f>
        <v>110.9</v>
      </c>
    </row>
    <row r="102" spans="1:5" ht="29.25" customHeight="1">
      <c r="A102" s="70"/>
      <c r="B102" s="68" t="s">
        <v>219</v>
      </c>
      <c r="C102" s="81"/>
      <c r="D102" s="134" t="s">
        <v>161</v>
      </c>
      <c r="E102" s="83">
        <f>E103+E105</f>
        <v>110.9</v>
      </c>
    </row>
    <row r="103" spans="1:5" ht="49.5" customHeight="1" hidden="1">
      <c r="A103" s="70"/>
      <c r="B103" s="68" t="s">
        <v>220</v>
      </c>
      <c r="C103" s="81"/>
      <c r="D103" s="134" t="s">
        <v>183</v>
      </c>
      <c r="E103" s="83">
        <f>E104</f>
        <v>0</v>
      </c>
    </row>
    <row r="104" spans="1:5" ht="29.25" customHeight="1" hidden="1">
      <c r="A104" s="70"/>
      <c r="B104" s="68"/>
      <c r="C104" s="35" t="s">
        <v>15</v>
      </c>
      <c r="D104" s="127" t="s">
        <v>1</v>
      </c>
      <c r="E104" s="83">
        <v>0</v>
      </c>
    </row>
    <row r="105" spans="1:5" ht="30" customHeight="1">
      <c r="A105" s="70"/>
      <c r="B105" s="36" t="s">
        <v>221</v>
      </c>
      <c r="C105" s="39"/>
      <c r="D105" s="133" t="s">
        <v>140</v>
      </c>
      <c r="E105" s="83">
        <f>E106</f>
        <v>110.9</v>
      </c>
    </row>
    <row r="106" spans="1:5" ht="29.25" customHeight="1">
      <c r="A106" s="70"/>
      <c r="B106" s="36"/>
      <c r="C106" s="35" t="s">
        <v>15</v>
      </c>
      <c r="D106" s="127" t="s">
        <v>524</v>
      </c>
      <c r="E106" s="83">
        <f>80.9+30</f>
        <v>110.9</v>
      </c>
    </row>
    <row r="107" spans="1:5" ht="32.25" customHeight="1" hidden="1">
      <c r="A107" s="70"/>
      <c r="B107" s="36"/>
      <c r="C107" s="39"/>
      <c r="D107" s="133"/>
      <c r="E107" s="83"/>
    </row>
    <row r="108" spans="1:5" ht="32.25" customHeight="1" hidden="1">
      <c r="A108" s="70"/>
      <c r="B108" s="36"/>
      <c r="C108" s="39"/>
      <c r="D108" s="133"/>
      <c r="E108" s="83"/>
    </row>
    <row r="109" spans="1:5" ht="32.25" customHeight="1" hidden="1">
      <c r="A109" s="70"/>
      <c r="B109" s="36"/>
      <c r="C109" s="39"/>
      <c r="D109" s="133"/>
      <c r="E109" s="83"/>
    </row>
    <row r="110" spans="1:5" ht="32.25" customHeight="1" hidden="1">
      <c r="A110" s="70"/>
      <c r="B110" s="77" t="s">
        <v>141</v>
      </c>
      <c r="C110" s="78"/>
      <c r="D110" s="135" t="s">
        <v>142</v>
      </c>
      <c r="E110" s="83"/>
    </row>
    <row r="111" spans="1:5" ht="32.25" customHeight="1" hidden="1">
      <c r="A111" s="70"/>
      <c r="B111" s="77"/>
      <c r="C111" s="78" t="s">
        <v>115</v>
      </c>
      <c r="D111" s="127" t="s">
        <v>10</v>
      </c>
      <c r="E111" s="83"/>
    </row>
    <row r="112" spans="1:5" ht="45.75" customHeight="1" hidden="1">
      <c r="A112" s="70"/>
      <c r="B112" s="71" t="s">
        <v>181</v>
      </c>
      <c r="C112" s="76"/>
      <c r="D112" s="136" t="s">
        <v>157</v>
      </c>
      <c r="E112" s="145">
        <f>E113</f>
        <v>0</v>
      </c>
    </row>
    <row r="113" spans="1:5" ht="60.75" customHeight="1" hidden="1">
      <c r="A113" s="70"/>
      <c r="B113" s="68" t="s">
        <v>223</v>
      </c>
      <c r="C113" s="81"/>
      <c r="D113" s="137" t="s">
        <v>158</v>
      </c>
      <c r="E113" s="83">
        <f>E114</f>
        <v>0</v>
      </c>
    </row>
    <row r="114" spans="1:5" ht="44.25" customHeight="1" hidden="1">
      <c r="A114" s="70"/>
      <c r="B114" s="68" t="s">
        <v>225</v>
      </c>
      <c r="C114" s="81"/>
      <c r="D114" s="137" t="s">
        <v>224</v>
      </c>
      <c r="E114" s="83">
        <f>E115</f>
        <v>0</v>
      </c>
    </row>
    <row r="115" spans="1:5" ht="30" customHeight="1" hidden="1">
      <c r="A115" s="70"/>
      <c r="B115" s="68"/>
      <c r="C115" s="35" t="s">
        <v>15</v>
      </c>
      <c r="D115" s="127" t="s">
        <v>1</v>
      </c>
      <c r="E115" s="83">
        <v>0</v>
      </c>
    </row>
    <row r="116" spans="1:5" ht="56.25" customHeight="1">
      <c r="A116" s="70"/>
      <c r="B116" s="71" t="s">
        <v>346</v>
      </c>
      <c r="C116" s="76"/>
      <c r="D116" s="136" t="s">
        <v>222</v>
      </c>
      <c r="E116" s="145">
        <f>E117</f>
        <v>556.7</v>
      </c>
    </row>
    <row r="117" spans="1:5" ht="65.25" customHeight="1">
      <c r="A117" s="70"/>
      <c r="B117" s="68" t="s">
        <v>347</v>
      </c>
      <c r="C117" s="81"/>
      <c r="D117" s="138" t="s">
        <v>159</v>
      </c>
      <c r="E117" s="83">
        <f>E118+E120</f>
        <v>556.7</v>
      </c>
    </row>
    <row r="118" spans="1:5" ht="19.5" customHeight="1">
      <c r="A118" s="70"/>
      <c r="B118" s="68" t="s">
        <v>227</v>
      </c>
      <c r="C118" s="81"/>
      <c r="D118" s="138" t="s">
        <v>226</v>
      </c>
      <c r="E118" s="83">
        <f>E119</f>
        <v>3</v>
      </c>
    </row>
    <row r="119" spans="1:5" ht="19.5" customHeight="1">
      <c r="A119" s="70"/>
      <c r="B119" s="68"/>
      <c r="C119" s="35" t="s">
        <v>115</v>
      </c>
      <c r="D119" s="73" t="s">
        <v>10</v>
      </c>
      <c r="E119" s="83">
        <v>3</v>
      </c>
    </row>
    <row r="120" spans="1:5" ht="30.75" customHeight="1">
      <c r="A120" s="70"/>
      <c r="B120" s="68" t="s">
        <v>348</v>
      </c>
      <c r="C120" s="81"/>
      <c r="D120" s="138" t="s">
        <v>160</v>
      </c>
      <c r="E120" s="83">
        <f>E121</f>
        <v>553.7</v>
      </c>
    </row>
    <row r="121" spans="1:5" ht="27.75" customHeight="1">
      <c r="A121" s="70"/>
      <c r="B121" s="68" t="s">
        <v>349</v>
      </c>
      <c r="C121" s="81"/>
      <c r="D121" s="148" t="s">
        <v>555</v>
      </c>
      <c r="E121" s="83">
        <f>E122</f>
        <v>553.7</v>
      </c>
    </row>
    <row r="122" spans="1:5" ht="21.75" customHeight="1">
      <c r="A122" s="70"/>
      <c r="B122" s="68"/>
      <c r="C122" s="35" t="s">
        <v>115</v>
      </c>
      <c r="D122" s="73" t="s">
        <v>10</v>
      </c>
      <c r="E122" s="83">
        <v>553.7</v>
      </c>
    </row>
    <row r="123" spans="1:5" ht="102" customHeight="1">
      <c r="A123" s="70"/>
      <c r="B123" s="68" t="s">
        <v>405</v>
      </c>
      <c r="C123" s="211"/>
      <c r="D123" s="210" t="s">
        <v>417</v>
      </c>
      <c r="E123" s="145">
        <f>E124+E127+E134</f>
        <v>35.8</v>
      </c>
    </row>
    <row r="124" spans="1:5" ht="30" customHeight="1">
      <c r="A124" s="70"/>
      <c r="B124" s="68" t="s">
        <v>406</v>
      </c>
      <c r="C124" s="187"/>
      <c r="D124" s="188" t="s">
        <v>392</v>
      </c>
      <c r="E124" s="83">
        <f>E125</f>
        <v>35.8</v>
      </c>
    </row>
    <row r="125" spans="1:5" ht="32.25" customHeight="1">
      <c r="A125" s="70"/>
      <c r="B125" s="68" t="s">
        <v>407</v>
      </c>
      <c r="C125" s="187"/>
      <c r="D125" s="188" t="s">
        <v>393</v>
      </c>
      <c r="E125" s="83">
        <f>E126</f>
        <v>35.8</v>
      </c>
    </row>
    <row r="126" spans="1:5" ht="30.75" customHeight="1">
      <c r="A126" s="70"/>
      <c r="B126" s="68"/>
      <c r="C126" s="35" t="s">
        <v>15</v>
      </c>
      <c r="D126" s="212" t="s">
        <v>524</v>
      </c>
      <c r="E126" s="83">
        <v>35.8</v>
      </c>
    </row>
    <row r="127" spans="1:5" ht="42.75" customHeight="1" hidden="1">
      <c r="A127" s="70"/>
      <c r="B127" s="68" t="s">
        <v>408</v>
      </c>
      <c r="C127" s="35"/>
      <c r="D127" s="213" t="s">
        <v>394</v>
      </c>
      <c r="E127" s="83">
        <f>E128+E130+E132</f>
        <v>0</v>
      </c>
    </row>
    <row r="128" spans="1:5" ht="30" customHeight="1" hidden="1">
      <c r="A128" s="70"/>
      <c r="B128" s="68" t="s">
        <v>409</v>
      </c>
      <c r="C128" s="35"/>
      <c r="D128" s="214" t="s">
        <v>396</v>
      </c>
      <c r="E128" s="83">
        <f>E129</f>
        <v>0</v>
      </c>
    </row>
    <row r="129" spans="1:5" ht="29.25" customHeight="1" hidden="1">
      <c r="A129" s="70"/>
      <c r="B129" s="68"/>
      <c r="C129" s="35" t="s">
        <v>15</v>
      </c>
      <c r="D129" s="215" t="s">
        <v>1</v>
      </c>
      <c r="E129" s="83">
        <v>0</v>
      </c>
    </row>
    <row r="130" spans="1:5" ht="51" customHeight="1" hidden="1">
      <c r="A130" s="70"/>
      <c r="B130" s="68" t="s">
        <v>410</v>
      </c>
      <c r="C130" s="35"/>
      <c r="D130" s="215" t="s">
        <v>421</v>
      </c>
      <c r="E130" s="83">
        <f>E131</f>
        <v>0</v>
      </c>
    </row>
    <row r="131" spans="1:5" ht="28.5" customHeight="1" hidden="1">
      <c r="A131" s="70"/>
      <c r="B131" s="68"/>
      <c r="C131" s="35" t="s">
        <v>15</v>
      </c>
      <c r="D131" s="215" t="s">
        <v>1</v>
      </c>
      <c r="E131" s="83">
        <v>0</v>
      </c>
    </row>
    <row r="132" spans="1:5" ht="21" customHeight="1" hidden="1">
      <c r="A132" s="70"/>
      <c r="B132" s="68" t="s">
        <v>411</v>
      </c>
      <c r="C132" s="35"/>
      <c r="D132" s="214" t="s">
        <v>395</v>
      </c>
      <c r="E132" s="83">
        <f>E133</f>
        <v>0</v>
      </c>
    </row>
    <row r="133" spans="1:5" ht="32.25" customHeight="1" hidden="1">
      <c r="A133" s="70"/>
      <c r="B133" s="68"/>
      <c r="C133" s="35" t="s">
        <v>15</v>
      </c>
      <c r="D133" s="215" t="s">
        <v>1</v>
      </c>
      <c r="E133" s="83">
        <v>0</v>
      </c>
    </row>
    <row r="134" spans="1:5" ht="32.25" customHeight="1" hidden="1">
      <c r="A134" s="70"/>
      <c r="B134" s="68" t="s">
        <v>412</v>
      </c>
      <c r="C134" s="35"/>
      <c r="D134" s="216" t="s">
        <v>397</v>
      </c>
      <c r="E134" s="83">
        <f>E135</f>
        <v>0</v>
      </c>
    </row>
    <row r="135" spans="1:5" ht="32.25" customHeight="1" hidden="1">
      <c r="A135" s="70"/>
      <c r="B135" s="68" t="s">
        <v>413</v>
      </c>
      <c r="C135" s="35"/>
      <c r="D135" s="216" t="s">
        <v>398</v>
      </c>
      <c r="E135" s="83">
        <f>E136</f>
        <v>0</v>
      </c>
    </row>
    <row r="136" spans="1:5" ht="32.25" customHeight="1" hidden="1">
      <c r="A136" s="70"/>
      <c r="B136" s="68"/>
      <c r="C136" s="35" t="s">
        <v>15</v>
      </c>
      <c r="D136" s="215" t="s">
        <v>1</v>
      </c>
      <c r="E136" s="83">
        <v>0</v>
      </c>
    </row>
    <row r="137" spans="1:7" ht="33" customHeight="1">
      <c r="A137" s="66"/>
      <c r="B137" s="162" t="s">
        <v>237</v>
      </c>
      <c r="C137" s="217"/>
      <c r="D137" s="209" t="s">
        <v>228</v>
      </c>
      <c r="E137" s="145">
        <f>E138+E151</f>
        <v>3681.1000000000004</v>
      </c>
      <c r="G137" s="64"/>
    </row>
    <row r="138" spans="1:6" ht="44.25" customHeight="1" hidden="1">
      <c r="A138" s="38"/>
      <c r="B138" s="38"/>
      <c r="C138" s="38"/>
      <c r="D138" s="218" t="s">
        <v>101</v>
      </c>
      <c r="E138" s="83">
        <f>E139</f>
        <v>3358.8</v>
      </c>
      <c r="F138" s="29"/>
    </row>
    <row r="139" spans="1:5" ht="30" customHeight="1" hidden="1">
      <c r="A139" s="35"/>
      <c r="B139" s="35"/>
      <c r="C139" s="35"/>
      <c r="D139" s="140" t="s">
        <v>9</v>
      </c>
      <c r="E139" s="83">
        <f>E140</f>
        <v>3358.8</v>
      </c>
    </row>
    <row r="140" spans="1:5" ht="30" customHeight="1">
      <c r="A140" s="35"/>
      <c r="B140" s="35" t="s">
        <v>229</v>
      </c>
      <c r="C140" s="35"/>
      <c r="D140" s="152" t="s">
        <v>101</v>
      </c>
      <c r="E140" s="146">
        <f>E141+E147</f>
        <v>3358.8</v>
      </c>
    </row>
    <row r="141" spans="1:5" ht="15">
      <c r="A141" s="35"/>
      <c r="B141" s="35" t="s">
        <v>230</v>
      </c>
      <c r="C141" s="35"/>
      <c r="D141" s="124" t="s">
        <v>238</v>
      </c>
      <c r="E141" s="83">
        <f>E142+E143</f>
        <v>567.6</v>
      </c>
    </row>
    <row r="142" spans="1:5" ht="73.5" customHeight="1">
      <c r="A142" s="35"/>
      <c r="B142" s="35"/>
      <c r="C142" s="35">
        <v>100</v>
      </c>
      <c r="D142" s="124" t="s">
        <v>2</v>
      </c>
      <c r="E142" s="83">
        <f>422.1+127.5+18</f>
        <v>567.6</v>
      </c>
    </row>
    <row r="143" spans="1:5" ht="16.5" customHeight="1" hidden="1">
      <c r="A143" s="35"/>
      <c r="B143" s="35" t="s">
        <v>312</v>
      </c>
      <c r="C143" s="35"/>
      <c r="D143" s="124" t="s">
        <v>313</v>
      </c>
      <c r="E143" s="83">
        <f>E144+E146</f>
        <v>0</v>
      </c>
    </row>
    <row r="144" spans="1:5" ht="30" customHeight="1" hidden="1">
      <c r="A144" s="35"/>
      <c r="B144" s="35"/>
      <c r="C144" s="35">
        <v>100</v>
      </c>
      <c r="D144" s="124" t="s">
        <v>2</v>
      </c>
      <c r="E144" s="154">
        <v>0</v>
      </c>
    </row>
    <row r="145" spans="1:5" ht="30" customHeight="1" hidden="1">
      <c r="A145" s="35"/>
      <c r="B145" s="35" t="s">
        <v>231</v>
      </c>
      <c r="C145" s="35"/>
      <c r="D145" s="124" t="s">
        <v>108</v>
      </c>
      <c r="E145" s="154">
        <v>0</v>
      </c>
    </row>
    <row r="146" spans="1:5" ht="30" customHeight="1" hidden="1">
      <c r="A146" s="35"/>
      <c r="B146" s="35"/>
      <c r="C146" s="35" t="s">
        <v>15</v>
      </c>
      <c r="D146" s="133" t="s">
        <v>1</v>
      </c>
      <c r="E146" s="154">
        <v>0</v>
      </c>
    </row>
    <row r="147" spans="1:5" ht="27" customHeight="1">
      <c r="A147" s="35"/>
      <c r="B147" s="35" t="s">
        <v>231</v>
      </c>
      <c r="C147" s="35"/>
      <c r="D147" s="124" t="s">
        <v>108</v>
      </c>
      <c r="E147" s="83">
        <f>E148+E149</f>
        <v>2791.2000000000003</v>
      </c>
    </row>
    <row r="148" spans="1:5" ht="78.75" customHeight="1">
      <c r="A148" s="35"/>
      <c r="B148" s="35"/>
      <c r="C148" s="35" t="s">
        <v>51</v>
      </c>
      <c r="D148" s="124" t="s">
        <v>2</v>
      </c>
      <c r="E148" s="83">
        <f>596.8+1125+180.2+339.8</f>
        <v>2241.8</v>
      </c>
    </row>
    <row r="149" spans="1:5" ht="28.5" customHeight="1">
      <c r="A149" s="35"/>
      <c r="B149" s="35"/>
      <c r="C149" s="35" t="s">
        <v>15</v>
      </c>
      <c r="D149" s="133" t="s">
        <v>524</v>
      </c>
      <c r="E149" s="83">
        <f>549.5-0.1</f>
        <v>549.4</v>
      </c>
    </row>
    <row r="150" spans="1:6" ht="15" hidden="1">
      <c r="A150" s="35"/>
      <c r="B150" s="36"/>
      <c r="C150" s="36" t="s">
        <v>115</v>
      </c>
      <c r="D150" s="131" t="s">
        <v>116</v>
      </c>
      <c r="E150" s="153"/>
      <c r="F150" t="s">
        <v>314</v>
      </c>
    </row>
    <row r="151" spans="1:7" ht="61.5" customHeight="1">
      <c r="A151" s="38"/>
      <c r="B151" s="38" t="s">
        <v>232</v>
      </c>
      <c r="C151" s="38"/>
      <c r="D151" s="141" t="s">
        <v>233</v>
      </c>
      <c r="E151" s="87">
        <f>E152+E154+E156+E158+E162+E184+E186+E188+E191+E193+E195+E197</f>
        <v>322.3</v>
      </c>
      <c r="G151" s="64"/>
    </row>
    <row r="152" spans="1:5" ht="21" customHeight="1" hidden="1">
      <c r="A152" s="38"/>
      <c r="B152" s="35" t="s">
        <v>438</v>
      </c>
      <c r="C152" s="38"/>
      <c r="D152" s="190" t="s">
        <v>399</v>
      </c>
      <c r="E152" s="83">
        <f>E153</f>
        <v>0</v>
      </c>
    </row>
    <row r="153" spans="1:5" ht="30" customHeight="1" hidden="1">
      <c r="A153" s="38"/>
      <c r="B153" s="38"/>
      <c r="C153" s="35">
        <v>200</v>
      </c>
      <c r="D153" s="133" t="s">
        <v>1</v>
      </c>
      <c r="E153" s="83">
        <v>0</v>
      </c>
    </row>
    <row r="154" spans="1:5" ht="45">
      <c r="A154" s="35"/>
      <c r="B154" s="35" t="s">
        <v>283</v>
      </c>
      <c r="C154" s="35"/>
      <c r="D154" s="124" t="s">
        <v>53</v>
      </c>
      <c r="E154" s="83">
        <f>E155</f>
        <v>88.4</v>
      </c>
    </row>
    <row r="155" spans="1:5" ht="75">
      <c r="A155" s="35"/>
      <c r="B155" s="35"/>
      <c r="C155" s="35">
        <v>100</v>
      </c>
      <c r="D155" s="124" t="s">
        <v>54</v>
      </c>
      <c r="E155" s="83">
        <v>88.4</v>
      </c>
    </row>
    <row r="156" spans="1:5" ht="31.5" customHeight="1">
      <c r="A156" s="38"/>
      <c r="B156" s="35" t="s">
        <v>496</v>
      </c>
      <c r="C156" s="35"/>
      <c r="D156" s="142" t="s">
        <v>40</v>
      </c>
      <c r="E156" s="83">
        <f>E157</f>
        <v>0.7</v>
      </c>
    </row>
    <row r="157" spans="1:5" ht="27.75" customHeight="1">
      <c r="A157" s="35"/>
      <c r="B157" s="35"/>
      <c r="C157" s="35">
        <v>200</v>
      </c>
      <c r="D157" s="133" t="s">
        <v>524</v>
      </c>
      <c r="E157" s="83">
        <v>0.7</v>
      </c>
    </row>
    <row r="158" spans="1:5" ht="33" customHeight="1" hidden="1">
      <c r="A158" s="35"/>
      <c r="B158" s="36" t="s">
        <v>234</v>
      </c>
      <c r="C158" s="39"/>
      <c r="D158" s="133" t="s">
        <v>120</v>
      </c>
      <c r="E158" s="83">
        <f>E159</f>
        <v>0</v>
      </c>
    </row>
    <row r="159" spans="1:5" ht="30.75" customHeight="1" hidden="1">
      <c r="A159" s="35"/>
      <c r="B159" s="36"/>
      <c r="C159" s="39">
        <v>200</v>
      </c>
      <c r="D159" s="133" t="s">
        <v>1</v>
      </c>
      <c r="E159" s="83">
        <v>0</v>
      </c>
    </row>
    <row r="160" spans="1:5" ht="15" customHeight="1" hidden="1">
      <c r="A160" s="35"/>
      <c r="B160" s="36"/>
      <c r="C160" s="39"/>
      <c r="D160" s="133"/>
      <c r="E160" s="83"/>
    </row>
    <row r="161" spans="1:5" ht="15" customHeight="1" hidden="1">
      <c r="A161" s="35"/>
      <c r="B161" s="36"/>
      <c r="C161" s="39"/>
      <c r="D161" s="133"/>
      <c r="E161" s="83"/>
    </row>
    <row r="162" spans="1:5" ht="42.75" customHeight="1">
      <c r="A162" s="35"/>
      <c r="B162" s="36" t="s">
        <v>235</v>
      </c>
      <c r="C162" s="36"/>
      <c r="D162" s="124" t="s">
        <v>145</v>
      </c>
      <c r="E162" s="83">
        <f>E163</f>
        <v>25</v>
      </c>
    </row>
    <row r="163" spans="1:5" ht="17.25" customHeight="1">
      <c r="A163" s="35"/>
      <c r="B163" s="36"/>
      <c r="C163" s="39" t="s">
        <v>115</v>
      </c>
      <c r="D163" s="124" t="s">
        <v>10</v>
      </c>
      <c r="E163" s="83">
        <v>25</v>
      </c>
    </row>
    <row r="164" spans="1:5" ht="60" hidden="1">
      <c r="A164" s="35"/>
      <c r="B164" s="35"/>
      <c r="C164" s="35"/>
      <c r="D164" s="124" t="s">
        <v>109</v>
      </c>
      <c r="E164" s="83"/>
    </row>
    <row r="165" spans="1:5" ht="15" hidden="1">
      <c r="A165" s="35"/>
      <c r="B165" s="35"/>
      <c r="C165" s="35" t="s">
        <v>66</v>
      </c>
      <c r="D165" s="124" t="s">
        <v>16</v>
      </c>
      <c r="E165" s="83"/>
    </row>
    <row r="166" spans="1:5" ht="60" hidden="1">
      <c r="A166" s="35"/>
      <c r="B166" s="35"/>
      <c r="C166" s="35"/>
      <c r="D166" s="124" t="s">
        <v>110</v>
      </c>
      <c r="E166" s="83"/>
    </row>
    <row r="167" spans="1:5" ht="15" hidden="1">
      <c r="A167" s="38"/>
      <c r="B167" s="38"/>
      <c r="C167" s="35" t="s">
        <v>66</v>
      </c>
      <c r="D167" s="124" t="s">
        <v>16</v>
      </c>
      <c r="E167" s="83"/>
    </row>
    <row r="168" spans="1:5" ht="60" hidden="1">
      <c r="A168" s="35"/>
      <c r="B168" s="34"/>
      <c r="C168" s="35"/>
      <c r="D168" s="124" t="s">
        <v>13</v>
      </c>
      <c r="E168" s="83"/>
    </row>
    <row r="169" spans="1:5" ht="15" hidden="1">
      <c r="A169" s="35"/>
      <c r="B169" s="34"/>
      <c r="C169" s="35" t="s">
        <v>66</v>
      </c>
      <c r="D169" s="124" t="s">
        <v>16</v>
      </c>
      <c r="E169" s="83"/>
    </row>
    <row r="170" spans="1:5" ht="45" hidden="1">
      <c r="A170" s="35"/>
      <c r="B170" s="34"/>
      <c r="C170" s="35"/>
      <c r="D170" s="124" t="s">
        <v>111</v>
      </c>
      <c r="E170" s="83"/>
    </row>
    <row r="171" spans="1:5" ht="15" hidden="1">
      <c r="A171" s="35"/>
      <c r="B171" s="35"/>
      <c r="C171" s="35" t="s">
        <v>66</v>
      </c>
      <c r="D171" s="124" t="s">
        <v>16</v>
      </c>
      <c r="E171" s="83"/>
    </row>
    <row r="172" spans="1:5" ht="60" hidden="1">
      <c r="A172" s="39"/>
      <c r="B172" s="40"/>
      <c r="C172" s="39"/>
      <c r="D172" s="124" t="s">
        <v>112</v>
      </c>
      <c r="E172" s="83"/>
    </row>
    <row r="173" spans="1:5" ht="15" hidden="1">
      <c r="A173" s="39"/>
      <c r="B173" s="40"/>
      <c r="C173" s="35" t="s">
        <v>66</v>
      </c>
      <c r="D173" s="124" t="s">
        <v>16</v>
      </c>
      <c r="E173" s="83"/>
    </row>
    <row r="174" spans="1:5" ht="60" hidden="1">
      <c r="A174" s="35"/>
      <c r="B174" s="34"/>
      <c r="C174" s="35"/>
      <c r="D174" s="124" t="s">
        <v>14</v>
      </c>
      <c r="E174" s="83"/>
    </row>
    <row r="175" spans="1:5" ht="30" hidden="1">
      <c r="A175" s="35"/>
      <c r="B175" s="34"/>
      <c r="C175" s="35">
        <v>200</v>
      </c>
      <c r="D175" s="124" t="s">
        <v>11</v>
      </c>
      <c r="E175" s="83"/>
    </row>
    <row r="176" spans="1:5" ht="30" hidden="1">
      <c r="A176" s="35"/>
      <c r="B176" s="34"/>
      <c r="C176" s="35">
        <v>240</v>
      </c>
      <c r="D176" s="124" t="s">
        <v>12</v>
      </c>
      <c r="E176" s="83"/>
    </row>
    <row r="177" spans="1:5" ht="4.5" customHeight="1" hidden="1">
      <c r="A177" s="35"/>
      <c r="B177" s="41"/>
      <c r="C177" s="35"/>
      <c r="D177" s="124" t="s">
        <v>57</v>
      </c>
      <c r="E177" s="83"/>
    </row>
    <row r="178" spans="1:5" ht="30" hidden="1">
      <c r="A178" s="35"/>
      <c r="B178" s="34"/>
      <c r="C178" s="35">
        <v>200</v>
      </c>
      <c r="D178" s="124" t="s">
        <v>11</v>
      </c>
      <c r="E178" s="83"/>
    </row>
    <row r="179" spans="1:5" ht="30" hidden="1">
      <c r="A179" s="35"/>
      <c r="B179" s="34"/>
      <c r="C179" s="35">
        <v>240</v>
      </c>
      <c r="D179" s="124" t="s">
        <v>12</v>
      </c>
      <c r="E179" s="144"/>
    </row>
    <row r="180" spans="1:5" ht="30" hidden="1">
      <c r="A180" s="68"/>
      <c r="B180" s="68"/>
      <c r="C180" s="68"/>
      <c r="D180" s="143" t="s">
        <v>113</v>
      </c>
      <c r="E180" s="83"/>
    </row>
    <row r="181" spans="1:5" ht="14.25" customHeight="1" hidden="1">
      <c r="A181" s="36"/>
      <c r="B181" s="36"/>
      <c r="C181" s="36" t="s">
        <v>114</v>
      </c>
      <c r="D181" s="131" t="s">
        <v>10</v>
      </c>
      <c r="E181" s="83"/>
    </row>
    <row r="182" spans="1:5" ht="6" customHeight="1" hidden="1">
      <c r="A182" s="36"/>
      <c r="B182" s="36"/>
      <c r="C182" s="36"/>
      <c r="D182" s="131" t="s">
        <v>143</v>
      </c>
      <c r="E182" s="83"/>
    </row>
    <row r="183" spans="1:5" ht="15" hidden="1">
      <c r="A183" s="36"/>
      <c r="B183" s="36"/>
      <c r="C183" s="36" t="s">
        <v>66</v>
      </c>
      <c r="D183" s="131" t="s">
        <v>29</v>
      </c>
      <c r="E183" s="83"/>
    </row>
    <row r="184" spans="1:5" ht="58.5" customHeight="1">
      <c r="A184" s="36"/>
      <c r="B184" s="36" t="s">
        <v>519</v>
      </c>
      <c r="C184" s="36"/>
      <c r="D184" s="131" t="s">
        <v>515</v>
      </c>
      <c r="E184" s="83">
        <f>E185</f>
        <v>59.7</v>
      </c>
    </row>
    <row r="185" spans="1:5" ht="15">
      <c r="A185" s="36"/>
      <c r="B185" s="36"/>
      <c r="C185" s="36" t="s">
        <v>66</v>
      </c>
      <c r="D185" s="131" t="s">
        <v>29</v>
      </c>
      <c r="E185" s="83">
        <v>59.7</v>
      </c>
    </row>
    <row r="186" spans="1:5" ht="62.25" customHeight="1">
      <c r="A186" s="36"/>
      <c r="B186" s="36" t="s">
        <v>517</v>
      </c>
      <c r="C186" s="36"/>
      <c r="D186" s="149" t="s">
        <v>516</v>
      </c>
      <c r="E186" s="83">
        <f>E187</f>
        <v>73.3</v>
      </c>
    </row>
    <row r="187" spans="1:5" ht="13.5" customHeight="1">
      <c r="A187" s="36"/>
      <c r="B187" s="36"/>
      <c r="C187" s="36" t="s">
        <v>66</v>
      </c>
      <c r="D187" s="131" t="s">
        <v>29</v>
      </c>
      <c r="E187" s="83">
        <v>73.3</v>
      </c>
    </row>
    <row r="188" spans="1:9" ht="60" hidden="1">
      <c r="A188" s="36"/>
      <c r="B188" s="65"/>
      <c r="C188" s="65"/>
      <c r="D188" s="131" t="s">
        <v>119</v>
      </c>
      <c r="E188" s="83">
        <f>E189</f>
        <v>39.4</v>
      </c>
      <c r="I188">
        <v>2</v>
      </c>
    </row>
    <row r="189" spans="1:5" ht="30">
      <c r="A189" s="36"/>
      <c r="B189" s="36" t="s">
        <v>236</v>
      </c>
      <c r="C189" s="36"/>
      <c r="D189" s="131" t="s">
        <v>146</v>
      </c>
      <c r="E189" s="83">
        <f>E190</f>
        <v>39.4</v>
      </c>
    </row>
    <row r="190" spans="1:5" ht="15.75" customHeight="1">
      <c r="A190" s="35"/>
      <c r="B190" s="35"/>
      <c r="C190" s="35" t="s">
        <v>115</v>
      </c>
      <c r="D190" s="124" t="s">
        <v>10</v>
      </c>
      <c r="E190" s="83">
        <v>39.4</v>
      </c>
    </row>
    <row r="191" spans="1:5" ht="1.5" customHeight="1" hidden="1">
      <c r="A191" s="35"/>
      <c r="B191" s="35" t="s">
        <v>276</v>
      </c>
      <c r="C191" s="39"/>
      <c r="D191" s="133" t="s">
        <v>282</v>
      </c>
      <c r="E191" s="83">
        <f>E192</f>
        <v>0</v>
      </c>
    </row>
    <row r="192" spans="1:5" ht="45" hidden="1">
      <c r="A192" s="35"/>
      <c r="B192" s="35"/>
      <c r="C192" s="39">
        <v>200</v>
      </c>
      <c r="D192" s="133" t="s">
        <v>1</v>
      </c>
      <c r="E192" s="83">
        <v>0</v>
      </c>
    </row>
    <row r="193" spans="1:5" ht="33" customHeight="1">
      <c r="A193" s="35"/>
      <c r="B193" s="35" t="s">
        <v>315</v>
      </c>
      <c r="C193" s="39"/>
      <c r="D193" s="133" t="s">
        <v>316</v>
      </c>
      <c r="E193" s="83">
        <f>E194</f>
        <v>3.2</v>
      </c>
    </row>
    <row r="194" spans="1:5" ht="33" customHeight="1">
      <c r="A194" s="35"/>
      <c r="B194" s="199"/>
      <c r="C194" s="39">
        <v>200</v>
      </c>
      <c r="D194" s="133" t="s">
        <v>524</v>
      </c>
      <c r="E194" s="83">
        <v>3.2</v>
      </c>
    </row>
    <row r="195" spans="1:5" ht="63.75" customHeight="1">
      <c r="A195" s="35"/>
      <c r="B195" s="35" t="s">
        <v>498</v>
      </c>
      <c r="C195" s="39"/>
      <c r="D195" s="133" t="s">
        <v>497</v>
      </c>
      <c r="E195" s="83">
        <f>E196</f>
        <v>30.6</v>
      </c>
    </row>
    <row r="196" spans="1:5" ht="33" customHeight="1">
      <c r="A196" s="35"/>
      <c r="B196" s="199"/>
      <c r="C196" s="39">
        <v>200</v>
      </c>
      <c r="D196" s="133" t="s">
        <v>524</v>
      </c>
      <c r="E196" s="83">
        <v>30.6</v>
      </c>
    </row>
    <row r="197" spans="1:5" ht="95.25" customHeight="1">
      <c r="A197" s="35"/>
      <c r="B197" s="35" t="s">
        <v>503</v>
      </c>
      <c r="C197" s="39"/>
      <c r="D197" s="133" t="s">
        <v>548</v>
      </c>
      <c r="E197" s="83">
        <f>E198</f>
        <v>2</v>
      </c>
    </row>
    <row r="198" spans="1:5" ht="33" customHeight="1">
      <c r="A198" s="35"/>
      <c r="B198" s="199"/>
      <c r="C198" s="39">
        <v>200</v>
      </c>
      <c r="D198" s="133" t="s">
        <v>523</v>
      </c>
      <c r="E198" s="83">
        <v>2</v>
      </c>
    </row>
    <row r="199" spans="1:5" ht="15">
      <c r="A199" s="35"/>
      <c r="B199" s="199"/>
      <c r="C199" s="35"/>
      <c r="D199" s="139" t="s">
        <v>17</v>
      </c>
      <c r="E199" s="87">
        <f>E137+E116+E112+E101+E48+E16+E123</f>
        <v>8002.5</v>
      </c>
    </row>
    <row r="203" ht="15">
      <c r="E203" s="64"/>
    </row>
    <row r="204" ht="15">
      <c r="E204" s="64"/>
    </row>
  </sheetData>
  <sheetProtection/>
  <mergeCells count="8">
    <mergeCell ref="D4:E4"/>
    <mergeCell ref="E12:E15"/>
    <mergeCell ref="A7:D8"/>
    <mergeCell ref="A9:D9"/>
    <mergeCell ref="A12:A15"/>
    <mergeCell ref="B12:B15"/>
    <mergeCell ref="C12:C15"/>
    <mergeCell ref="D12:D15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74"/>
  <sheetViews>
    <sheetView zoomScalePageLayoutView="0" workbookViewId="0" topLeftCell="A25">
      <selection activeCell="C13" sqref="C13:D13"/>
    </sheetView>
  </sheetViews>
  <sheetFormatPr defaultColWidth="9.00390625" defaultRowHeight="12.75"/>
  <cols>
    <col min="1" max="1" width="10.75390625" style="4" customWidth="1"/>
    <col min="2" max="2" width="27.875" style="4" customWidth="1"/>
    <col min="3" max="3" width="14.25390625" style="9" customWidth="1"/>
    <col min="4" max="4" width="40.125" style="9" customWidth="1"/>
    <col min="5" max="5" width="12.875" style="0" customWidth="1"/>
    <col min="6" max="6" width="11.375" style="0" customWidth="1"/>
  </cols>
  <sheetData>
    <row r="1" ht="15">
      <c r="D1" s="13" t="s">
        <v>41</v>
      </c>
    </row>
    <row r="2" ht="15">
      <c r="D2" s="13" t="s">
        <v>512</v>
      </c>
    </row>
    <row r="3" ht="15">
      <c r="D3" s="13" t="s">
        <v>56</v>
      </c>
    </row>
    <row r="4" ht="15">
      <c r="D4" s="13" t="s">
        <v>545</v>
      </c>
    </row>
    <row r="5" ht="3" customHeight="1">
      <c r="D5" s="3"/>
    </row>
    <row r="6" ht="12.75" hidden="1"/>
    <row r="7" spans="1:4" ht="33" customHeight="1">
      <c r="A7" s="258" t="s">
        <v>439</v>
      </c>
      <c r="B7" s="258"/>
      <c r="C7" s="258"/>
      <c r="D7" s="258"/>
    </row>
    <row r="8" spans="1:3" ht="15">
      <c r="A8" s="12"/>
      <c r="B8" s="12"/>
      <c r="C8" s="30"/>
    </row>
    <row r="9" spans="1:4" ht="30" customHeight="1" hidden="1">
      <c r="A9" s="50"/>
      <c r="B9" s="50"/>
      <c r="C9" s="89"/>
      <c r="D9" s="90"/>
    </row>
    <row r="10" spans="1:4" ht="45" customHeight="1" hidden="1">
      <c r="A10" s="6" t="s">
        <v>184</v>
      </c>
      <c r="B10" s="6" t="s">
        <v>185</v>
      </c>
      <c r="C10" s="92" t="s">
        <v>268</v>
      </c>
      <c r="D10" s="88"/>
    </row>
    <row r="11" spans="1:4" ht="43.5" customHeight="1">
      <c r="A11" s="93" t="s">
        <v>184</v>
      </c>
      <c r="B11" s="93" t="s">
        <v>185</v>
      </c>
      <c r="C11" s="263" t="s">
        <v>277</v>
      </c>
      <c r="D11" s="264"/>
    </row>
    <row r="12" spans="1:4" ht="32.25" customHeight="1">
      <c r="A12" s="56">
        <v>640</v>
      </c>
      <c r="B12" s="57"/>
      <c r="C12" s="265" t="s">
        <v>186</v>
      </c>
      <c r="D12" s="266"/>
    </row>
    <row r="13" spans="1:4" ht="60" customHeight="1">
      <c r="A13" s="91"/>
      <c r="B13" s="16" t="s">
        <v>187</v>
      </c>
      <c r="C13" s="261" t="s">
        <v>24</v>
      </c>
      <c r="D13" s="262"/>
    </row>
    <row r="14" spans="1:4" ht="59.25" customHeight="1">
      <c r="A14" s="91"/>
      <c r="B14" s="16" t="s">
        <v>188</v>
      </c>
      <c r="C14" s="261" t="s">
        <v>189</v>
      </c>
      <c r="D14" s="262"/>
    </row>
    <row r="15" spans="1:4" ht="66.75" customHeight="1">
      <c r="A15" s="91"/>
      <c r="B15" s="16" t="s">
        <v>202</v>
      </c>
      <c r="C15" s="261" t="s">
        <v>352</v>
      </c>
      <c r="D15" s="262"/>
    </row>
    <row r="16" spans="1:4" ht="54.75" customHeight="1">
      <c r="A16" s="91"/>
      <c r="B16" s="16" t="s">
        <v>190</v>
      </c>
      <c r="C16" s="261" t="s">
        <v>191</v>
      </c>
      <c r="D16" s="262"/>
    </row>
    <row r="17" spans="1:4" ht="90" customHeight="1">
      <c r="A17" s="91"/>
      <c r="B17" s="16" t="s">
        <v>205</v>
      </c>
      <c r="C17" s="259" t="s">
        <v>206</v>
      </c>
      <c r="D17" s="260"/>
    </row>
    <row r="18" spans="1:4" ht="93" customHeight="1">
      <c r="A18" s="91"/>
      <c r="B18" s="16" t="s">
        <v>207</v>
      </c>
      <c r="C18" s="259" t="s">
        <v>208</v>
      </c>
      <c r="D18" s="260"/>
    </row>
    <row r="19" spans="1:4" ht="78.75" customHeight="1">
      <c r="A19" s="91"/>
      <c r="B19" s="16" t="s">
        <v>209</v>
      </c>
      <c r="C19" s="259" t="s">
        <v>210</v>
      </c>
      <c r="D19" s="260"/>
    </row>
    <row r="20" spans="1:4" ht="75.75" customHeight="1">
      <c r="A20" s="91"/>
      <c r="B20" s="16" t="s">
        <v>192</v>
      </c>
      <c r="C20" s="261" t="s">
        <v>353</v>
      </c>
      <c r="D20" s="262"/>
    </row>
    <row r="21" spans="1:4" ht="81.75" customHeight="1">
      <c r="A21" s="91"/>
      <c r="B21" s="16" t="s">
        <v>193</v>
      </c>
      <c r="C21" s="261" t="s">
        <v>354</v>
      </c>
      <c r="D21" s="262"/>
    </row>
    <row r="22" spans="1:4" ht="51.75" customHeight="1">
      <c r="A22" s="91"/>
      <c r="B22" s="16" t="s">
        <v>203</v>
      </c>
      <c r="C22" s="261" t="s">
        <v>204</v>
      </c>
      <c r="D22" s="262"/>
    </row>
    <row r="23" spans="1:4" ht="48" customHeight="1">
      <c r="A23" s="91"/>
      <c r="B23" s="16" t="s">
        <v>194</v>
      </c>
      <c r="C23" s="261" t="s">
        <v>195</v>
      </c>
      <c r="D23" s="262"/>
    </row>
    <row r="24" spans="1:4" ht="69" customHeight="1">
      <c r="A24" s="91"/>
      <c r="B24" s="16" t="s">
        <v>211</v>
      </c>
      <c r="C24" s="259" t="s">
        <v>355</v>
      </c>
      <c r="D24" s="260"/>
    </row>
    <row r="25" spans="1:4" ht="54" customHeight="1">
      <c r="A25" s="91"/>
      <c r="B25" s="16" t="s">
        <v>212</v>
      </c>
      <c r="C25" s="259" t="s">
        <v>213</v>
      </c>
      <c r="D25" s="260"/>
    </row>
    <row r="26" spans="1:4" ht="36" customHeight="1">
      <c r="A26" s="91"/>
      <c r="B26" s="16" t="s">
        <v>196</v>
      </c>
      <c r="C26" s="261" t="s">
        <v>356</v>
      </c>
      <c r="D26" s="262"/>
    </row>
    <row r="27" spans="1:4" ht="23.25" customHeight="1">
      <c r="A27" s="91"/>
      <c r="B27" s="16" t="s">
        <v>197</v>
      </c>
      <c r="C27" s="261" t="s">
        <v>136</v>
      </c>
      <c r="D27" s="262"/>
    </row>
    <row r="28" spans="1:4" ht="49.5" customHeight="1">
      <c r="A28" s="91"/>
      <c r="B28" s="16" t="s">
        <v>198</v>
      </c>
      <c r="C28" s="261" t="s">
        <v>137</v>
      </c>
      <c r="D28" s="262"/>
    </row>
    <row r="29" spans="1:4" ht="22.5" customHeight="1">
      <c r="A29" s="91"/>
      <c r="B29" s="16" t="s">
        <v>199</v>
      </c>
      <c r="C29" s="261" t="s">
        <v>138</v>
      </c>
      <c r="D29" s="262"/>
    </row>
    <row r="30" spans="1:4" ht="27.75" customHeight="1">
      <c r="A30" s="91"/>
      <c r="B30" s="16" t="s">
        <v>484</v>
      </c>
      <c r="C30" s="261" t="s">
        <v>369</v>
      </c>
      <c r="D30" s="262"/>
    </row>
    <row r="31" spans="1:4" ht="27.75" customHeight="1" hidden="1">
      <c r="A31" s="91"/>
      <c r="B31" s="16"/>
      <c r="C31" s="261"/>
      <c r="D31" s="262"/>
    </row>
    <row r="32" spans="1:4" ht="18.75" customHeight="1">
      <c r="A32" s="91"/>
      <c r="B32" s="16" t="s">
        <v>485</v>
      </c>
      <c r="C32" s="261" t="s">
        <v>133</v>
      </c>
      <c r="D32" s="262"/>
    </row>
    <row r="33" spans="1:4" ht="37.5" customHeight="1">
      <c r="A33" s="91"/>
      <c r="B33" s="16" t="s">
        <v>486</v>
      </c>
      <c r="C33" s="261" t="s">
        <v>135</v>
      </c>
      <c r="D33" s="262"/>
    </row>
    <row r="34" spans="1:4" ht="39" customHeight="1">
      <c r="A34" s="91"/>
      <c r="B34" s="16" t="s">
        <v>487</v>
      </c>
      <c r="C34" s="261" t="s">
        <v>477</v>
      </c>
      <c r="D34" s="262"/>
    </row>
    <row r="35" spans="1:4" ht="39.75" customHeight="1" hidden="1">
      <c r="A35" s="91"/>
      <c r="B35" s="16" t="s">
        <v>333</v>
      </c>
      <c r="C35" s="261" t="s">
        <v>330</v>
      </c>
      <c r="D35" s="262"/>
    </row>
    <row r="36" spans="1:4" ht="27.75" customHeight="1">
      <c r="A36" s="91"/>
      <c r="B36" s="16" t="s">
        <v>488</v>
      </c>
      <c r="C36" s="261" t="s">
        <v>134</v>
      </c>
      <c r="D36" s="262"/>
    </row>
    <row r="37" spans="1:4" ht="60" customHeight="1">
      <c r="A37" s="91"/>
      <c r="B37" s="16" t="s">
        <v>489</v>
      </c>
      <c r="C37" s="261" t="s">
        <v>200</v>
      </c>
      <c r="D37" s="262"/>
    </row>
    <row r="38" spans="1:4" ht="36" customHeight="1" hidden="1">
      <c r="A38" s="91"/>
      <c r="B38" s="16" t="s">
        <v>334</v>
      </c>
      <c r="C38" s="261" t="s">
        <v>134</v>
      </c>
      <c r="D38" s="262"/>
    </row>
    <row r="39" spans="1:4" ht="34.5" customHeight="1">
      <c r="A39" s="91"/>
      <c r="B39" s="16" t="s">
        <v>493</v>
      </c>
      <c r="C39" s="261" t="s">
        <v>201</v>
      </c>
      <c r="D39" s="262"/>
    </row>
    <row r="40" spans="1:4" ht="78" customHeight="1">
      <c r="A40" s="91"/>
      <c r="B40" s="6" t="s">
        <v>492</v>
      </c>
      <c r="C40" s="256" t="s">
        <v>335</v>
      </c>
      <c r="D40" s="257"/>
    </row>
    <row r="41" spans="1:4" ht="55.5" customHeight="1">
      <c r="A41" s="91"/>
      <c r="B41" s="16" t="s">
        <v>491</v>
      </c>
      <c r="C41" s="256" t="s">
        <v>336</v>
      </c>
      <c r="D41" s="257"/>
    </row>
    <row r="42" spans="1:4" ht="44.25" customHeight="1">
      <c r="A42" s="91"/>
      <c r="B42" s="16" t="s">
        <v>490</v>
      </c>
      <c r="C42" s="256" t="s">
        <v>350</v>
      </c>
      <c r="D42" s="257"/>
    </row>
    <row r="43" spans="1:4" ht="12.75">
      <c r="A43" s="7"/>
      <c r="B43" s="7"/>
      <c r="C43" s="8"/>
      <c r="D43" s="8"/>
    </row>
    <row r="44" spans="1:4" ht="12.75">
      <c r="A44" s="7"/>
      <c r="B44" s="7"/>
      <c r="C44" s="8"/>
      <c r="D44" s="8"/>
    </row>
    <row r="45" spans="1:4" ht="12.75">
      <c r="A45" s="7"/>
      <c r="B45" s="7"/>
      <c r="C45" s="8"/>
      <c r="D45" s="8"/>
    </row>
    <row r="46" spans="1:4" ht="12.75">
      <c r="A46" s="7"/>
      <c r="B46" s="7"/>
      <c r="C46" s="8"/>
      <c r="D46" s="8"/>
    </row>
    <row r="47" spans="1:4" ht="12.75">
      <c r="A47" s="7"/>
      <c r="B47" s="7"/>
      <c r="C47" s="8"/>
      <c r="D47" s="8"/>
    </row>
    <row r="48" spans="1:4" ht="12.75">
      <c r="A48" s="7"/>
      <c r="B48" s="7"/>
      <c r="C48" s="8"/>
      <c r="D48" s="8"/>
    </row>
    <row r="49" spans="1:4" ht="12.75">
      <c r="A49" s="7"/>
      <c r="B49" s="7"/>
      <c r="C49" s="8"/>
      <c r="D49" s="8"/>
    </row>
    <row r="50" spans="1:4" ht="12.75">
      <c r="A50" s="7"/>
      <c r="B50" s="7"/>
      <c r="C50" s="8"/>
      <c r="D50" s="8"/>
    </row>
    <row r="51" spans="1:4" ht="12.75">
      <c r="A51" s="7"/>
      <c r="B51" s="7"/>
      <c r="C51" s="8"/>
      <c r="D51" s="8"/>
    </row>
    <row r="52" spans="1:4" ht="12.75">
      <c r="A52" s="7"/>
      <c r="B52" s="7"/>
      <c r="C52" s="8"/>
      <c r="D52" s="8"/>
    </row>
    <row r="53" spans="1:4" ht="12.75">
      <c r="A53" s="7"/>
      <c r="B53" s="7"/>
      <c r="C53" s="8"/>
      <c r="D53" s="8"/>
    </row>
    <row r="54" spans="1:4" ht="12.75">
      <c r="A54" s="7"/>
      <c r="B54" s="7"/>
      <c r="C54" s="8"/>
      <c r="D54" s="8"/>
    </row>
    <row r="55" spans="1:4" ht="12.75">
      <c r="A55" s="7"/>
      <c r="B55" s="7"/>
      <c r="C55" s="8"/>
      <c r="D55" s="8"/>
    </row>
    <row r="56" spans="1:4" ht="12.75">
      <c r="A56" s="7"/>
      <c r="B56" s="7"/>
      <c r="C56" s="8"/>
      <c r="D56" s="8"/>
    </row>
    <row r="57" spans="1:4" ht="12.75">
      <c r="A57" s="7"/>
      <c r="B57" s="7"/>
      <c r="C57" s="8"/>
      <c r="D57" s="8"/>
    </row>
    <row r="58" spans="1:4" ht="12.75">
      <c r="A58" s="7"/>
      <c r="B58" s="7"/>
      <c r="C58" s="8"/>
      <c r="D58" s="8"/>
    </row>
    <row r="59" spans="1:4" ht="12.75">
      <c r="A59" s="7"/>
      <c r="B59" s="7"/>
      <c r="C59" s="8"/>
      <c r="D59" s="8"/>
    </row>
    <row r="60" spans="1:4" ht="12.75">
      <c r="A60" s="7"/>
      <c r="B60" s="7"/>
      <c r="C60" s="8"/>
      <c r="D60" s="8"/>
    </row>
    <row r="61" spans="1:4" ht="12.75">
      <c r="A61" s="7"/>
      <c r="B61" s="7"/>
      <c r="C61" s="8"/>
      <c r="D61" s="8"/>
    </row>
    <row r="62" spans="1:4" ht="12.75">
      <c r="A62" s="7"/>
      <c r="B62" s="7"/>
      <c r="C62" s="8"/>
      <c r="D62" s="8"/>
    </row>
    <row r="63" spans="1:4" ht="12.75">
      <c r="A63" s="7"/>
      <c r="B63" s="7"/>
      <c r="C63" s="8"/>
      <c r="D63" s="8"/>
    </row>
    <row r="64" spans="1:4" ht="12.75">
      <c r="A64" s="7"/>
      <c r="B64" s="7"/>
      <c r="C64" s="8"/>
      <c r="D64" s="8"/>
    </row>
    <row r="65" spans="1:4" ht="12.75">
      <c r="A65" s="7"/>
      <c r="B65" s="7"/>
      <c r="C65" s="8"/>
      <c r="D65" s="8"/>
    </row>
    <row r="66" spans="1:4" ht="12.75">
      <c r="A66" s="7"/>
      <c r="B66" s="7"/>
      <c r="C66" s="8"/>
      <c r="D66" s="8"/>
    </row>
    <row r="67" spans="1:4" ht="12.75">
      <c r="A67" s="7"/>
      <c r="B67" s="7"/>
      <c r="C67" s="8"/>
      <c r="D67" s="8"/>
    </row>
    <row r="68" spans="1:4" ht="12.75">
      <c r="A68" s="7"/>
      <c r="B68" s="7"/>
      <c r="C68" s="8"/>
      <c r="D68" s="8"/>
    </row>
    <row r="69" spans="1:4" ht="12.75">
      <c r="A69" s="7"/>
      <c r="B69" s="7"/>
      <c r="C69" s="8"/>
      <c r="D69" s="8"/>
    </row>
    <row r="70" spans="1:4" ht="12.75">
      <c r="A70" s="7"/>
      <c r="B70" s="7"/>
      <c r="C70" s="8"/>
      <c r="D70" s="8"/>
    </row>
    <row r="71" spans="1:4" ht="12.75">
      <c r="A71" s="7"/>
      <c r="B71" s="7"/>
      <c r="C71" s="8"/>
      <c r="D71" s="8"/>
    </row>
    <row r="72" spans="1:4" ht="12.75">
      <c r="A72" s="7"/>
      <c r="B72" s="7"/>
      <c r="C72" s="8"/>
      <c r="D72" s="8"/>
    </row>
    <row r="73" spans="1:4" ht="12.75">
      <c r="A73" s="7"/>
      <c r="B73" s="7"/>
      <c r="C73" s="8"/>
      <c r="D73" s="8"/>
    </row>
    <row r="74" spans="1:4" ht="12.75">
      <c r="A74" s="7"/>
      <c r="B74" s="7"/>
      <c r="C74" s="8"/>
      <c r="D74" s="8"/>
    </row>
  </sheetData>
  <sheetProtection/>
  <mergeCells count="33">
    <mergeCell ref="C26:D26"/>
    <mergeCell ref="C27:D27"/>
    <mergeCell ref="C28:D28"/>
    <mergeCell ref="C29:D29"/>
    <mergeCell ref="C30:D30"/>
    <mergeCell ref="C32:D32"/>
    <mergeCell ref="C31:D31"/>
    <mergeCell ref="C11:D11"/>
    <mergeCell ref="C12:D12"/>
    <mergeCell ref="C13:D13"/>
    <mergeCell ref="C14:D14"/>
    <mergeCell ref="C16:D16"/>
    <mergeCell ref="C15:D15"/>
    <mergeCell ref="C17:D17"/>
    <mergeCell ref="C41:D41"/>
    <mergeCell ref="C36:D36"/>
    <mergeCell ref="C40:D40"/>
    <mergeCell ref="C37:D37"/>
    <mergeCell ref="C34:D34"/>
    <mergeCell ref="C23:D23"/>
    <mergeCell ref="C33:D33"/>
    <mergeCell ref="C35:D35"/>
    <mergeCell ref="C38:D38"/>
    <mergeCell ref="C42:D42"/>
    <mergeCell ref="A7:D7"/>
    <mergeCell ref="C18:D18"/>
    <mergeCell ref="C19:D19"/>
    <mergeCell ref="C24:D24"/>
    <mergeCell ref="C25:D25"/>
    <mergeCell ref="C39:D39"/>
    <mergeCell ref="C20:D20"/>
    <mergeCell ref="C21:D21"/>
    <mergeCell ref="C22:D22"/>
  </mergeCells>
  <printOptions/>
  <pageMargins left="0.7" right="0.7" top="0.75" bottom="0.75" header="0.3" footer="0.3"/>
  <pageSetup fitToHeight="0" fitToWidth="0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14"/>
  <sheetViews>
    <sheetView zoomScalePageLayoutView="0" workbookViewId="0" topLeftCell="A15">
      <selection activeCell="D8" sqref="D8"/>
    </sheetView>
  </sheetViews>
  <sheetFormatPr defaultColWidth="9.00390625" defaultRowHeight="12.75"/>
  <cols>
    <col min="1" max="1" width="16.875" style="10" customWidth="1"/>
    <col min="2" max="2" width="28.25390625" style="10" customWidth="1"/>
    <col min="3" max="3" width="14.25390625" style="51" customWidth="1"/>
    <col min="4" max="4" width="29.75390625" style="51" customWidth="1"/>
    <col min="5" max="5" width="12.875" style="0" customWidth="1"/>
    <col min="6" max="6" width="11.375" style="0" customWidth="1"/>
  </cols>
  <sheetData>
    <row r="1" ht="15.75">
      <c r="D1" s="52" t="s">
        <v>107</v>
      </c>
    </row>
    <row r="2" ht="15.75">
      <c r="D2" s="13" t="s">
        <v>513</v>
      </c>
    </row>
    <row r="3" ht="15.75">
      <c r="D3" s="52" t="s">
        <v>56</v>
      </c>
    </row>
    <row r="4" ht="15.75">
      <c r="D4" s="13" t="s">
        <v>545</v>
      </c>
    </row>
    <row r="6" spans="1:4" ht="12.75" customHeight="1">
      <c r="A6" s="246" t="s">
        <v>440</v>
      </c>
      <c r="B6" s="246"/>
      <c r="C6" s="246"/>
      <c r="D6" s="246"/>
    </row>
    <row r="7" spans="1:4" ht="18.75" customHeight="1">
      <c r="A7" s="246"/>
      <c r="B7" s="246"/>
      <c r="C7" s="246"/>
      <c r="D7" s="246"/>
    </row>
    <row r="8" ht="27.75" customHeight="1"/>
    <row r="9" spans="1:4" ht="54.75" customHeight="1">
      <c r="A9" s="55" t="s">
        <v>55</v>
      </c>
      <c r="B9" s="55" t="s">
        <v>33</v>
      </c>
      <c r="C9" s="267" t="s">
        <v>92</v>
      </c>
      <c r="D9" s="268"/>
    </row>
    <row r="10" spans="1:4" ht="48" customHeight="1">
      <c r="A10" s="56">
        <v>640</v>
      </c>
      <c r="B10" s="57"/>
      <c r="C10" s="265" t="s">
        <v>91</v>
      </c>
      <c r="D10" s="266"/>
    </row>
    <row r="11" spans="1:4" ht="59.25" customHeight="1">
      <c r="A11" s="58"/>
      <c r="B11" s="46" t="s">
        <v>67</v>
      </c>
      <c r="C11" s="269" t="s">
        <v>95</v>
      </c>
      <c r="D11" s="269"/>
    </row>
    <row r="12" spans="1:4" ht="61.5" customHeight="1">
      <c r="A12" s="58"/>
      <c r="B12" s="46" t="s">
        <v>68</v>
      </c>
      <c r="C12" s="269" t="s">
        <v>96</v>
      </c>
      <c r="D12" s="269"/>
    </row>
    <row r="13" spans="1:4" ht="84.75" customHeight="1">
      <c r="A13" s="58"/>
      <c r="B13" s="46" t="s">
        <v>69</v>
      </c>
      <c r="C13" s="269" t="s">
        <v>97</v>
      </c>
      <c r="D13" s="269"/>
    </row>
    <row r="14" spans="1:4" ht="80.25" customHeight="1">
      <c r="A14" s="58"/>
      <c r="B14" s="46" t="s">
        <v>70</v>
      </c>
      <c r="C14" s="269" t="s">
        <v>98</v>
      </c>
      <c r="D14" s="269"/>
    </row>
    <row r="15" spans="1:4" ht="45" customHeight="1">
      <c r="A15" s="58"/>
      <c r="B15" s="46" t="s">
        <v>93</v>
      </c>
      <c r="C15" s="269" t="s">
        <v>71</v>
      </c>
      <c r="D15" s="269"/>
    </row>
    <row r="16" spans="1:4" ht="45" customHeight="1">
      <c r="A16" s="58"/>
      <c r="B16" s="46" t="s">
        <v>94</v>
      </c>
      <c r="C16" s="269" t="s">
        <v>99</v>
      </c>
      <c r="D16" s="269"/>
    </row>
    <row r="17" spans="1:4" ht="63.75" customHeight="1">
      <c r="A17" s="55"/>
      <c r="B17" s="55" t="s">
        <v>72</v>
      </c>
      <c r="C17" s="270" t="s">
        <v>357</v>
      </c>
      <c r="D17" s="271"/>
    </row>
    <row r="18" spans="1:4" ht="60.75" customHeight="1">
      <c r="A18" s="55"/>
      <c r="B18" s="55" t="s">
        <v>73</v>
      </c>
      <c r="C18" s="270" t="s">
        <v>100</v>
      </c>
      <c r="D18" s="271"/>
    </row>
    <row r="19" spans="1:4" ht="15.75">
      <c r="A19" s="54"/>
      <c r="B19" s="54"/>
      <c r="C19" s="59"/>
      <c r="D19" s="59"/>
    </row>
    <row r="20" spans="1:4" ht="15.75">
      <c r="A20" s="54"/>
      <c r="B20" s="54"/>
      <c r="C20" s="60"/>
      <c r="D20" s="60"/>
    </row>
    <row r="21" spans="1:4" ht="15.75">
      <c r="A21" s="54"/>
      <c r="B21" s="54"/>
      <c r="C21" s="60"/>
      <c r="D21" s="60"/>
    </row>
    <row r="22" spans="1:4" ht="15.75">
      <c r="A22" s="54"/>
      <c r="B22" s="54"/>
      <c r="C22" s="60"/>
      <c r="D22" s="60"/>
    </row>
    <row r="23" spans="1:4" ht="15.75">
      <c r="A23" s="54"/>
      <c r="B23" s="54"/>
      <c r="C23" s="60"/>
      <c r="D23" s="60"/>
    </row>
    <row r="24" spans="1:4" ht="15.75">
      <c r="A24" s="54"/>
      <c r="B24" s="54"/>
      <c r="C24" s="60"/>
      <c r="D24" s="60"/>
    </row>
    <row r="25" spans="1:4" ht="15.75">
      <c r="A25" s="54"/>
      <c r="B25" s="54"/>
      <c r="C25" s="60"/>
      <c r="D25" s="60"/>
    </row>
    <row r="26" spans="1:4" ht="15.75">
      <c r="A26" s="54"/>
      <c r="B26" s="54"/>
      <c r="C26" s="60"/>
      <c r="D26" s="60"/>
    </row>
    <row r="27" spans="1:4" ht="15.75">
      <c r="A27" s="54"/>
      <c r="B27" s="54"/>
      <c r="C27" s="60"/>
      <c r="D27" s="60"/>
    </row>
    <row r="28" spans="1:4" ht="15.75">
      <c r="A28" s="54"/>
      <c r="B28" s="54"/>
      <c r="C28" s="60"/>
      <c r="D28" s="60"/>
    </row>
    <row r="29" spans="1:4" ht="15.75">
      <c r="A29" s="54"/>
      <c r="B29" s="54"/>
      <c r="C29" s="60"/>
      <c r="D29" s="60"/>
    </row>
    <row r="30" spans="1:4" ht="15.75">
      <c r="A30" s="54"/>
      <c r="B30" s="54"/>
      <c r="C30" s="60"/>
      <c r="D30" s="60"/>
    </row>
    <row r="31" spans="1:4" ht="15.75">
      <c r="A31" s="54"/>
      <c r="B31" s="54"/>
      <c r="C31" s="60"/>
      <c r="D31" s="60"/>
    </row>
    <row r="32" spans="1:4" ht="15.75">
      <c r="A32" s="54"/>
      <c r="B32" s="54"/>
      <c r="C32" s="60"/>
      <c r="D32" s="60"/>
    </row>
    <row r="33" spans="1:4" ht="15.75">
      <c r="A33" s="54"/>
      <c r="B33" s="54"/>
      <c r="C33" s="60"/>
      <c r="D33" s="60"/>
    </row>
    <row r="34" spans="1:4" ht="15.75">
      <c r="A34" s="54"/>
      <c r="B34" s="54"/>
      <c r="C34" s="60"/>
      <c r="D34" s="60"/>
    </row>
    <row r="35" spans="1:4" ht="15.75">
      <c r="A35" s="54"/>
      <c r="B35" s="54"/>
      <c r="C35" s="60"/>
      <c r="D35" s="60"/>
    </row>
    <row r="36" spans="1:4" ht="15.75">
      <c r="A36" s="54"/>
      <c r="B36" s="54"/>
      <c r="C36" s="60"/>
      <c r="D36" s="60"/>
    </row>
    <row r="37" spans="1:4" ht="15.75">
      <c r="A37" s="54"/>
      <c r="B37" s="54"/>
      <c r="C37" s="60"/>
      <c r="D37" s="60"/>
    </row>
    <row r="38" spans="1:4" ht="15.75">
      <c r="A38" s="54"/>
      <c r="B38" s="54"/>
      <c r="C38" s="60"/>
      <c r="D38" s="60"/>
    </row>
    <row r="39" spans="1:4" ht="15.75">
      <c r="A39" s="54"/>
      <c r="B39" s="54"/>
      <c r="C39" s="60"/>
      <c r="D39" s="60"/>
    </row>
    <row r="40" spans="1:4" ht="15.75">
      <c r="A40" s="54"/>
      <c r="B40" s="54"/>
      <c r="C40" s="60"/>
      <c r="D40" s="60"/>
    </row>
    <row r="41" spans="1:4" ht="15.75">
      <c r="A41" s="54"/>
      <c r="B41" s="54"/>
      <c r="C41" s="60"/>
      <c r="D41" s="60"/>
    </row>
    <row r="42" spans="1:4" ht="15.75">
      <c r="A42" s="54"/>
      <c r="B42" s="54"/>
      <c r="C42" s="60"/>
      <c r="D42" s="60"/>
    </row>
    <row r="43" spans="1:4" ht="15.75">
      <c r="A43" s="54"/>
      <c r="B43" s="54"/>
      <c r="C43" s="60"/>
      <c r="D43" s="60"/>
    </row>
    <row r="44" spans="1:4" ht="15.75">
      <c r="A44" s="54"/>
      <c r="B44" s="54"/>
      <c r="C44" s="60"/>
      <c r="D44" s="60"/>
    </row>
    <row r="45" spans="1:4" ht="15.75">
      <c r="A45" s="54"/>
      <c r="B45" s="54"/>
      <c r="C45" s="60"/>
      <c r="D45" s="60"/>
    </row>
    <row r="46" spans="1:4" ht="15.75">
      <c r="A46" s="54"/>
      <c r="B46" s="54"/>
      <c r="C46" s="60"/>
      <c r="D46" s="60"/>
    </row>
    <row r="47" spans="1:4" ht="15.75">
      <c r="A47" s="54"/>
      <c r="B47" s="54"/>
      <c r="C47" s="60"/>
      <c r="D47" s="60"/>
    </row>
    <row r="48" spans="1:4" ht="15.75">
      <c r="A48" s="54"/>
      <c r="B48" s="54"/>
      <c r="C48" s="60"/>
      <c r="D48" s="60"/>
    </row>
    <row r="49" spans="1:4" ht="15.75">
      <c r="A49" s="54"/>
      <c r="B49" s="54"/>
      <c r="C49" s="60"/>
      <c r="D49" s="60"/>
    </row>
    <row r="50" spans="1:4" ht="15.75">
      <c r="A50" s="54"/>
      <c r="B50" s="54"/>
      <c r="C50" s="60"/>
      <c r="D50" s="60"/>
    </row>
    <row r="51" spans="1:4" ht="15.75">
      <c r="A51" s="54"/>
      <c r="B51" s="54"/>
      <c r="C51" s="60"/>
      <c r="D51" s="60"/>
    </row>
    <row r="52" spans="1:4" ht="15.75">
      <c r="A52" s="54"/>
      <c r="B52" s="54"/>
      <c r="C52" s="60"/>
      <c r="D52" s="60"/>
    </row>
    <row r="53" spans="1:4" ht="15.75">
      <c r="A53" s="54"/>
      <c r="B53" s="54"/>
      <c r="C53" s="60"/>
      <c r="D53" s="60"/>
    </row>
    <row r="54" spans="1:4" ht="15.75">
      <c r="A54" s="54"/>
      <c r="B54" s="54"/>
      <c r="C54" s="60"/>
      <c r="D54" s="60"/>
    </row>
    <row r="55" spans="1:4" ht="15.75">
      <c r="A55" s="54"/>
      <c r="B55" s="54"/>
      <c r="C55" s="60"/>
      <c r="D55" s="60"/>
    </row>
    <row r="56" spans="1:4" ht="15.75">
      <c r="A56" s="54"/>
      <c r="B56" s="54"/>
      <c r="C56" s="60"/>
      <c r="D56" s="60"/>
    </row>
    <row r="57" spans="1:4" ht="15.75">
      <c r="A57" s="54"/>
      <c r="B57" s="54"/>
      <c r="C57" s="60"/>
      <c r="D57" s="60"/>
    </row>
    <row r="58" spans="1:4" ht="15.75">
      <c r="A58" s="54"/>
      <c r="B58" s="54"/>
      <c r="C58" s="60"/>
      <c r="D58" s="60"/>
    </row>
    <row r="59" spans="1:4" ht="15.75">
      <c r="A59" s="54"/>
      <c r="B59" s="54"/>
      <c r="C59" s="60"/>
      <c r="D59" s="60"/>
    </row>
    <row r="60" spans="1:4" ht="15.75">
      <c r="A60" s="54"/>
      <c r="B60" s="54"/>
      <c r="C60" s="60"/>
      <c r="D60" s="60"/>
    </row>
    <row r="61" spans="1:4" ht="15.75">
      <c r="A61" s="54"/>
      <c r="B61" s="54"/>
      <c r="C61" s="60"/>
      <c r="D61" s="60"/>
    </row>
    <row r="62" spans="1:4" ht="15.75">
      <c r="A62" s="54"/>
      <c r="B62" s="54"/>
      <c r="C62" s="60"/>
      <c r="D62" s="60"/>
    </row>
    <row r="63" spans="1:4" ht="15.75">
      <c r="A63" s="54"/>
      <c r="B63" s="54"/>
      <c r="C63" s="60"/>
      <c r="D63" s="60"/>
    </row>
    <row r="64" spans="1:4" ht="15.75">
      <c r="A64" s="54"/>
      <c r="B64" s="54"/>
      <c r="C64" s="60"/>
      <c r="D64" s="60"/>
    </row>
    <row r="65" spans="1:4" ht="15.75">
      <c r="A65" s="54"/>
      <c r="B65" s="54"/>
      <c r="C65" s="60"/>
      <c r="D65" s="60"/>
    </row>
    <row r="66" spans="1:4" ht="15.75">
      <c r="A66" s="54"/>
      <c r="B66" s="54"/>
      <c r="C66" s="60"/>
      <c r="D66" s="60"/>
    </row>
    <row r="67" spans="1:4" ht="15.75">
      <c r="A67" s="54"/>
      <c r="B67" s="54"/>
      <c r="C67" s="60"/>
      <c r="D67" s="60"/>
    </row>
    <row r="68" spans="1:4" ht="15.75">
      <c r="A68" s="54"/>
      <c r="B68" s="54"/>
      <c r="C68" s="60"/>
      <c r="D68" s="60"/>
    </row>
    <row r="69" spans="1:4" ht="15.75">
      <c r="A69" s="54"/>
      <c r="B69" s="54"/>
      <c r="C69" s="60"/>
      <c r="D69" s="60"/>
    </row>
    <row r="70" spans="1:4" ht="15.75">
      <c r="A70" s="54"/>
      <c r="B70" s="54"/>
      <c r="C70" s="60"/>
      <c r="D70" s="60"/>
    </row>
    <row r="71" spans="1:4" ht="15.75">
      <c r="A71" s="54"/>
      <c r="B71" s="54"/>
      <c r="C71" s="60"/>
      <c r="D71" s="60"/>
    </row>
    <row r="72" spans="1:4" ht="15.75">
      <c r="A72" s="54"/>
      <c r="B72" s="54"/>
      <c r="C72" s="60"/>
      <c r="D72" s="60"/>
    </row>
    <row r="73" spans="1:4" ht="15.75">
      <c r="A73" s="54"/>
      <c r="B73" s="54"/>
      <c r="C73" s="60"/>
      <c r="D73" s="60"/>
    </row>
    <row r="74" spans="1:4" ht="15.75">
      <c r="A74" s="54"/>
      <c r="B74" s="54"/>
      <c r="C74" s="60"/>
      <c r="D74" s="60"/>
    </row>
    <row r="75" spans="1:4" ht="15.75">
      <c r="A75" s="54"/>
      <c r="B75" s="54"/>
      <c r="C75" s="60"/>
      <c r="D75" s="60"/>
    </row>
    <row r="76" spans="1:4" ht="15.75">
      <c r="A76" s="54"/>
      <c r="B76" s="54"/>
      <c r="C76" s="60"/>
      <c r="D76" s="60"/>
    </row>
    <row r="77" spans="1:4" ht="15.75">
      <c r="A77" s="54"/>
      <c r="B77" s="54"/>
      <c r="C77" s="60"/>
      <c r="D77" s="60"/>
    </row>
    <row r="78" spans="1:4" ht="15.75">
      <c r="A78" s="54"/>
      <c r="B78" s="54"/>
      <c r="C78" s="60"/>
      <c r="D78" s="60"/>
    </row>
    <row r="79" spans="1:4" ht="15.75">
      <c r="A79" s="54"/>
      <c r="B79" s="54"/>
      <c r="C79" s="60"/>
      <c r="D79" s="60"/>
    </row>
    <row r="80" spans="1:4" ht="15.75">
      <c r="A80" s="54"/>
      <c r="B80" s="54"/>
      <c r="C80" s="60"/>
      <c r="D80" s="60"/>
    </row>
    <row r="81" spans="1:4" ht="15.75">
      <c r="A81" s="54"/>
      <c r="B81" s="54"/>
      <c r="C81" s="60"/>
      <c r="D81" s="60"/>
    </row>
    <row r="82" spans="1:4" ht="15.75">
      <c r="A82" s="54"/>
      <c r="B82" s="54"/>
      <c r="C82" s="60"/>
      <c r="D82" s="60"/>
    </row>
    <row r="83" spans="1:4" ht="15.75">
      <c r="A83" s="54"/>
      <c r="B83" s="54"/>
      <c r="C83" s="60"/>
      <c r="D83" s="60"/>
    </row>
    <row r="84" spans="1:4" ht="15.75">
      <c r="A84" s="54"/>
      <c r="B84" s="54"/>
      <c r="C84" s="60"/>
      <c r="D84" s="60"/>
    </row>
    <row r="85" spans="1:4" ht="15.75">
      <c r="A85" s="54"/>
      <c r="B85" s="54"/>
      <c r="C85" s="60"/>
      <c r="D85" s="60"/>
    </row>
    <row r="86" spans="1:4" ht="15.75">
      <c r="A86" s="54"/>
      <c r="B86" s="54"/>
      <c r="C86" s="60"/>
      <c r="D86" s="60"/>
    </row>
    <row r="87" spans="1:4" ht="15.75">
      <c r="A87" s="54"/>
      <c r="B87" s="54"/>
      <c r="C87" s="60"/>
      <c r="D87" s="60"/>
    </row>
    <row r="88" spans="1:4" ht="15.75">
      <c r="A88" s="54"/>
      <c r="B88" s="54"/>
      <c r="C88" s="60"/>
      <c r="D88" s="60"/>
    </row>
    <row r="89" spans="1:4" ht="15.75">
      <c r="A89" s="54"/>
      <c r="B89" s="54"/>
      <c r="C89" s="60"/>
      <c r="D89" s="60"/>
    </row>
    <row r="90" spans="1:4" ht="15.75">
      <c r="A90" s="54"/>
      <c r="B90" s="54"/>
      <c r="C90" s="60"/>
      <c r="D90" s="60"/>
    </row>
    <row r="91" spans="1:4" ht="15.75">
      <c r="A91" s="54"/>
      <c r="B91" s="54"/>
      <c r="C91" s="60"/>
      <c r="D91" s="60"/>
    </row>
    <row r="92" spans="3:4" ht="15.75">
      <c r="C92" s="53"/>
      <c r="D92" s="53"/>
    </row>
    <row r="93" spans="3:4" ht="15.75">
      <c r="C93" s="53"/>
      <c r="D93" s="53"/>
    </row>
    <row r="94" spans="3:4" ht="15.75">
      <c r="C94" s="53"/>
      <c r="D94" s="53"/>
    </row>
    <row r="95" spans="3:4" ht="15.75">
      <c r="C95" s="53"/>
      <c r="D95" s="53"/>
    </row>
    <row r="96" spans="3:4" ht="15.75">
      <c r="C96" s="53"/>
      <c r="D96" s="53"/>
    </row>
    <row r="97" spans="3:4" ht="15.75">
      <c r="C97" s="53"/>
      <c r="D97" s="53"/>
    </row>
    <row r="98" spans="3:4" ht="15.75">
      <c r="C98" s="53"/>
      <c r="D98" s="53"/>
    </row>
    <row r="99" spans="3:4" ht="15.75">
      <c r="C99" s="53"/>
      <c r="D99" s="53"/>
    </row>
    <row r="100" spans="3:4" ht="15.75">
      <c r="C100" s="53"/>
      <c r="D100" s="53"/>
    </row>
    <row r="101" spans="3:4" ht="15.75">
      <c r="C101" s="53"/>
      <c r="D101" s="53"/>
    </row>
    <row r="102" spans="3:4" ht="15.75">
      <c r="C102" s="53"/>
      <c r="D102" s="53"/>
    </row>
    <row r="103" spans="3:4" ht="15.75">
      <c r="C103" s="53"/>
      <c r="D103" s="53"/>
    </row>
    <row r="104" spans="3:4" ht="15.75">
      <c r="C104" s="53"/>
      <c r="D104" s="53"/>
    </row>
    <row r="105" spans="3:4" ht="15.75">
      <c r="C105" s="53"/>
      <c r="D105" s="53"/>
    </row>
    <row r="106" spans="3:4" ht="15.75">
      <c r="C106" s="53"/>
      <c r="D106" s="53"/>
    </row>
    <row r="107" spans="3:4" ht="15.75">
      <c r="C107" s="53"/>
      <c r="D107" s="53"/>
    </row>
    <row r="108" spans="3:4" ht="15.75">
      <c r="C108" s="53"/>
      <c r="D108" s="53"/>
    </row>
    <row r="109" spans="3:4" ht="15.75">
      <c r="C109" s="53"/>
      <c r="D109" s="53"/>
    </row>
    <row r="110" spans="3:4" ht="15.75">
      <c r="C110" s="53"/>
      <c r="D110" s="53"/>
    </row>
    <row r="111" spans="3:4" ht="15.75">
      <c r="C111" s="53"/>
      <c r="D111" s="53"/>
    </row>
    <row r="112" spans="3:4" ht="15.75">
      <c r="C112" s="53"/>
      <c r="D112" s="53"/>
    </row>
    <row r="113" spans="3:4" ht="15.75">
      <c r="C113" s="53"/>
      <c r="D113" s="53"/>
    </row>
    <row r="114" spans="3:4" ht="15.75">
      <c r="C114" s="53"/>
      <c r="D114" s="53"/>
    </row>
  </sheetData>
  <sheetProtection/>
  <mergeCells count="11">
    <mergeCell ref="C17:D17"/>
    <mergeCell ref="A6:D7"/>
    <mergeCell ref="C9:D9"/>
    <mergeCell ref="C10:D10"/>
    <mergeCell ref="C11:D11"/>
    <mergeCell ref="C18:D18"/>
    <mergeCell ref="C16:D16"/>
    <mergeCell ref="C12:D12"/>
    <mergeCell ref="C13:D13"/>
    <mergeCell ref="C14:D14"/>
    <mergeCell ref="C15:D15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9"/>
  <sheetViews>
    <sheetView zoomScalePageLayoutView="0" workbookViewId="0" topLeftCell="A6">
      <selection activeCell="C9" sqref="C9"/>
    </sheetView>
  </sheetViews>
  <sheetFormatPr defaultColWidth="9.00390625" defaultRowHeight="12.75"/>
  <cols>
    <col min="1" max="1" width="26.00390625" style="0" customWidth="1"/>
    <col min="2" max="2" width="35.125" style="0" customWidth="1"/>
    <col min="3" max="3" width="21.625" style="0" customWidth="1"/>
  </cols>
  <sheetData>
    <row r="1" ht="15.75">
      <c r="C1" s="52" t="s">
        <v>245</v>
      </c>
    </row>
    <row r="2" ht="15">
      <c r="C2" s="13" t="s">
        <v>513</v>
      </c>
    </row>
    <row r="3" ht="15.75">
      <c r="C3" s="52" t="s">
        <v>56</v>
      </c>
    </row>
    <row r="4" ht="15">
      <c r="C4" s="13" t="s">
        <v>545</v>
      </c>
    </row>
    <row r="6" spans="1:3" ht="72" customHeight="1">
      <c r="A6" s="272" t="s">
        <v>531</v>
      </c>
      <c r="B6" s="273"/>
      <c r="C6" s="273"/>
    </row>
    <row r="8" spans="1:3" ht="105" customHeight="1">
      <c r="A8" s="55" t="s">
        <v>528</v>
      </c>
      <c r="B8" s="208" t="s">
        <v>536</v>
      </c>
      <c r="C8" s="208" t="s">
        <v>530</v>
      </c>
    </row>
    <row r="9" spans="1:3" ht="84" customHeight="1">
      <c r="A9" s="97" t="s">
        <v>532</v>
      </c>
      <c r="B9" s="97" t="s">
        <v>529</v>
      </c>
      <c r="C9" s="219">
        <v>0</v>
      </c>
    </row>
  </sheetData>
  <sheetProtection/>
  <mergeCells count="1"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Главный бухгалтер</cp:lastModifiedBy>
  <cp:lastPrinted>2018-12-29T10:19:48Z</cp:lastPrinted>
  <dcterms:created xsi:type="dcterms:W3CDTF">2007-11-14T05:01:51Z</dcterms:created>
  <dcterms:modified xsi:type="dcterms:W3CDTF">2018-12-29T10:19:53Z</dcterms:modified>
  <cp:category/>
  <cp:version/>
  <cp:contentType/>
  <cp:contentStatus/>
</cp:coreProperties>
</file>