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6"/>
  </bookViews>
  <sheets>
    <sheet name="1" sheetId="1" r:id="rId1"/>
    <sheet name="2" sheetId="2" r:id="rId2"/>
    <sheet name="4" sheetId="3" r:id="rId3"/>
    <sheet name="6" sheetId="4" r:id="rId4"/>
    <sheet name="8" sheetId="5" r:id="rId5"/>
    <sheet name="11" sheetId="6" r:id="rId6"/>
    <sheet name="15" sheetId="7" r:id="rId7"/>
  </sheets>
  <definedNames/>
  <calcPr fullCalcOnLoad="1"/>
</workbook>
</file>

<file path=xl/sharedStrings.xml><?xml version="1.0" encoding="utf-8"?>
<sst xmlns="http://schemas.openxmlformats.org/spreadsheetml/2006/main" count="516" uniqueCount="445">
  <si>
    <t>Прочие субсидии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</si>
  <si>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</si>
  <si>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</si>
  <si>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Прочие поступления от денежных взысканий (штрафов) и иных сумм в возмещение ущерба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</si>
  <si>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</si>
  <si>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</si>
  <si>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</t>
  </si>
  <si>
    <t>№ п/п</t>
  </si>
  <si>
    <t>тыс.руб.</t>
  </si>
  <si>
    <t xml:space="preserve">Наименование </t>
  </si>
  <si>
    <t>Всего</t>
  </si>
  <si>
    <t>х</t>
  </si>
  <si>
    <t>на год</t>
  </si>
  <si>
    <t>Итого</t>
  </si>
  <si>
    <t>на начало года</t>
  </si>
  <si>
    <t>на отчетную дату</t>
  </si>
  <si>
    <t>Остаток на конец отчетного периода</t>
  </si>
  <si>
    <t>Уточненный план</t>
  </si>
  <si>
    <t>Фактическое финансирование (кассовый расход)</t>
  </si>
  <si>
    <t>за отчетный период</t>
  </si>
  <si>
    <t xml:space="preserve">Категория имущества муниципальной собственности </t>
  </si>
  <si>
    <t>Общая площадь, кв.м</t>
  </si>
  <si>
    <t>Арендуемая площадь, кв.м</t>
  </si>
  <si>
    <t xml:space="preserve">Арендная плата за период </t>
  </si>
  <si>
    <t>Сумма льготы (скидки) по арендной плате за период с начала года</t>
  </si>
  <si>
    <t>Задолженность на начало года</t>
  </si>
  <si>
    <t>начислено за период с начала года</t>
  </si>
  <si>
    <t>оплачено за период с начала года</t>
  </si>
  <si>
    <t>Задолженность на конец отчетного периода</t>
  </si>
  <si>
    <t>Имущество, закрепленное за учреждениями на праве оперативного управления</t>
  </si>
  <si>
    <t>Имущество, закрепленное за предприятиями на праве хозяйственного ведения, в том числе: переданы в аренду имущественные комплексы</t>
  </si>
  <si>
    <t xml:space="preserve">Имущество, находящееся в казне Добрянского городского поселения, в том числе: переданы в аренду имущественные комплексы </t>
  </si>
  <si>
    <t>ИНФОРМАЦИЯ</t>
  </si>
  <si>
    <t>по исполнению доходов бюджета</t>
  </si>
  <si>
    <t>Добрянского городского поселения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</si>
  <si>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</si>
  <si>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</si>
  <si>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</t>
  </si>
  <si>
    <t>% исполнения за год</t>
  </si>
  <si>
    <t>% исполнения за отчетный период</t>
  </si>
  <si>
    <t>за год</t>
  </si>
  <si>
    <t>ИТОГО</t>
  </si>
  <si>
    <t>на отчетный период (кассовый план)</t>
  </si>
  <si>
    <t>Форма № 1</t>
  </si>
  <si>
    <t>по исполнению расходов бюджета</t>
  </si>
  <si>
    <t>Наименование расходов</t>
  </si>
  <si>
    <t>Утвержденный бюджет на год</t>
  </si>
  <si>
    <t>Раздел, подраздел</t>
  </si>
  <si>
    <t>Исполнено за отчетный период (кассовые расходы нарастающим итогом с начала года)</t>
  </si>
  <si>
    <t>Задолженность</t>
  </si>
  <si>
    <t>на конец отчетного периода</t>
  </si>
  <si>
    <t>% исполнения</t>
  </si>
  <si>
    <t>Дебиторская</t>
  </si>
  <si>
    <t>Кредиторская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</si>
  <si>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</si>
  <si>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</si>
  <si>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</si>
  <si>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</si>
  <si>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</si>
  <si>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</si>
  <si>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</si>
  <si>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</si>
  <si>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</si>
  <si>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</si>
  <si>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</si>
  <si>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</si>
  <si>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</si>
  <si>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ПРОЧИЕ НЕНАЛОГОВЫЕ ДОХОДЫ</t>
  </si>
  <si>
    <t>Невыясненные поступления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</si>
  <si>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</si>
  <si>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</si>
  <si>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</si>
  <si>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</si>
  <si>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</si>
  <si>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</si>
  <si>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</si>
  <si>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Единый налог на вмененный доход для отдельных видов деятельности</t>
  </si>
  <si>
    <t>Транспортный налог</t>
  </si>
  <si>
    <t>Транспортный налог с физических лиц</t>
  </si>
  <si>
    <t>ВОЗВРАТ ОСТАТКОВ СУБСИДИЙ, СУБВЕНЦИЙ И ИНЫХ МЕЖБЮДЖЕТНЫХ ТРАНСФЕРТОВ, ИМЕЮЩИХ ЦЕЛЕВОЕ НАЗНАЧЕНИЕ, ПРОШЛЫХ ЛЕТ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</si>
  <si>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</si>
  <si>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</si>
  <si>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</si>
  <si>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</si>
  <si>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</si>
  <si>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</si>
  <si>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</si>
  <si>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</si>
  <si>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</si>
  <si>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</si>
  <si>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</si>
  <si>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</si>
  <si>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</si>
  <si>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</si>
  <si>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</si>
  <si>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</si>
  <si>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</si>
  <si>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</si>
  <si>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</si>
  <si>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</si>
  <si>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</si>
  <si>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</si>
  <si>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</si>
  <si>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</si>
  <si>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</si>
  <si>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</si>
  <si>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</si>
  <si>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</si>
  <si>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</si>
  <si>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</si>
  <si>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</si>
  <si>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</si>
  <si>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</si>
  <si>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</si>
  <si>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</si>
  <si>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</si>
  <si>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</si>
  <si>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0709</t>
  </si>
  <si>
    <t>Другие вопросы в области образования</t>
  </si>
  <si>
    <t>0801</t>
  </si>
  <si>
    <t>Культура</t>
  </si>
  <si>
    <t>0908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</si>
  <si>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</si>
  <si>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</si>
  <si>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</si>
  <si>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</si>
  <si>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</si>
  <si>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</si>
  <si>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</si>
  <si>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1104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</si>
  <si>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</si>
  <si>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</si>
  <si>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-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</si>
  <si>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</si>
  <si>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</si>
  <si>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</si>
  <si>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0111</t>
  </si>
  <si>
    <t>Резервные фонды</t>
  </si>
  <si>
    <t>0113</t>
  </si>
  <si>
    <t>0314</t>
  </si>
  <si>
    <t>Другие вопросы в области национальной безопасности и правоохранительной деятельности</t>
  </si>
  <si>
    <t>1102</t>
  </si>
  <si>
    <t>Массовый спорт</t>
  </si>
  <si>
    <t>1105</t>
  </si>
  <si>
    <t>Другие вопросы в области физической культуры и спорта</t>
  </si>
  <si>
    <t>Форма № 11</t>
  </si>
  <si>
    <t>Наименование отраслей и объектов финансирования</t>
  </si>
  <si>
    <t>Заказчики</t>
  </si>
  <si>
    <t>Сметная стоимость объекта в текущих ценах</t>
  </si>
  <si>
    <t>Остаток сметной стоимости в текущих ценах по состоянию на начало года</t>
  </si>
  <si>
    <t xml:space="preserve">Фактические затраты по строительству (реконструкции) </t>
  </si>
  <si>
    <t>Уточненный план финансирования</t>
  </si>
  <si>
    <t>Кредиторская (дебиторская) задолженность по строительству</t>
  </si>
  <si>
    <t>Фактически оплачено заказчиком</t>
  </si>
  <si>
    <t>Фактический ввод мощности</t>
  </si>
  <si>
    <t>Фактическое финанси-ование за счет средств районного/ областного бюджета</t>
  </si>
  <si>
    <t>всего за период строительства</t>
  </si>
  <si>
    <t>в т.ч. за отчетный период (с начала года)</t>
  </si>
  <si>
    <t>в том числе, на отчетный период</t>
  </si>
  <si>
    <t>Форма № 8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</si>
  <si>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</si>
  <si>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</si>
  <si>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МКУ "Администрация Добрянского городского поселения"</t>
  </si>
  <si>
    <t>Транспортный налог с организаций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</si>
  <si>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</si>
  <si>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</si>
  <si>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</si>
  <si>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</si>
  <si>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0409</t>
  </si>
  <si>
    <t>ШТРАФЫ, САНКЦИИ, ВОЗМЕЩЕНИЕ УЩЕРБА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</si>
  <si>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</si>
  <si>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Примечание. Информация предоставляется в соответствии со структурой бюджета, утвержденной решением о бюджете.</t>
  </si>
  <si>
    <t>1100</t>
  </si>
  <si>
    <t>Форма № 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</si>
  <si>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</si>
  <si>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</si>
  <si>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</si>
  <si>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</si>
  <si>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</si>
  <si>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 учреждений (за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</si>
  <si>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</si>
  <si>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</si>
  <si>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</si>
  <si>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итого</t>
  </si>
  <si>
    <t xml:space="preserve">Перечислено </t>
  </si>
  <si>
    <t>5 (гр.3-гр.4)</t>
  </si>
  <si>
    <t>Форма № 4</t>
  </si>
  <si>
    <t>Форма № 6</t>
  </si>
  <si>
    <t xml:space="preserve">      тыс.руб.</t>
  </si>
  <si>
    <t>Наименование расходов исходя из поименного перечня объектов</t>
  </si>
  <si>
    <t>Коды бюджетной классификации расходов</t>
  </si>
  <si>
    <t>Утверждено расходов по бюджету</t>
  </si>
  <si>
    <t>Исполнено расходов по бюджету</t>
  </si>
  <si>
    <t xml:space="preserve">План </t>
  </si>
  <si>
    <t xml:space="preserve">Факт </t>
  </si>
  <si>
    <t>На год</t>
  </si>
  <si>
    <t>На отчетный период</t>
  </si>
  <si>
    <t>За отчетный период</t>
  </si>
  <si>
    <t>С начала года</t>
  </si>
  <si>
    <t>Всего расходов муниципального жилищного фонда, в том числе</t>
  </si>
  <si>
    <t>Расходы на капитальный ремонт автодорог и искусственных сооружений, в т.ч</t>
  </si>
  <si>
    <t>ВСЕГО РАСХОДОВ ЗА СЧЕТ МУНИЦИПАЛЬНОГО ДОРОЖНОГО ФОНДА</t>
  </si>
  <si>
    <t>Остаток средств муниципального дорожного фонда на конец отчетного периода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</si>
  <si>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</si>
  <si>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</si>
  <si>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</si>
  <si>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</si>
  <si>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</si>
  <si>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000 1 01 02030 01 0000 110</t>
  </si>
  <si>
    <t>000 1 03 00000 00 0000 000</t>
  </si>
  <si>
    <t>000 1 03 02000 01 0000 110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</si>
  <si>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</si>
  <si>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</si>
  <si>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</si>
  <si>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</si>
  <si>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</si>
  <si>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</si>
  <si>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</si>
  <si>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</si>
  <si>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</si>
  <si>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</si>
  <si>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</si>
  <si>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</si>
  <si>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</si>
  <si>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</si>
  <si>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000 1 05 03020 01 0000 110</t>
  </si>
  <si>
    <t>000 1 06 00000 00 0000 000</t>
  </si>
  <si>
    <t>000 1 06 01000 00 0000 110</t>
  </si>
  <si>
    <t xml:space="preserve">Налог на имущество физических лиц 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</si>
  <si>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</si>
  <si>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</si>
  <si>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000 1 06 04000 02 0000 110</t>
  </si>
  <si>
    <t>000 1 06 04011 02 0000 110</t>
  </si>
  <si>
    <t>000 1 06 04012 02 0000 110</t>
  </si>
  <si>
    <t>000 1 06 06000 00 0000 110</t>
  </si>
  <si>
    <t>000 1 06 06030 03 0000 110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</si>
  <si>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</si>
  <si>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</si>
  <si>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</si>
  <si>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</si>
  <si>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</si>
  <si>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</si>
  <si>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</si>
  <si>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</si>
  <si>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000 1 09 04000 00 0000 110</t>
  </si>
  <si>
    <t>000 1 09 04050 00 0000 110</t>
  </si>
  <si>
    <t>000 1 09 04053 13 0000 110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</si>
  <si>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</si>
  <si>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</si>
  <si>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>000 1 11 05000 00 0000 120</t>
  </si>
  <si>
    <t>000 1 11 05010 00 0000 120</t>
  </si>
  <si>
    <t>000 1 11 05013 13 0000 120</t>
  </si>
  <si>
    <t xml:space="preserve"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</si>
  <si>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000 1 11 05020 00 0000 120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</si>
  <si>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</si>
  <si>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</si>
  <si>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000 1 11 05030 00 0000 120</t>
  </si>
  <si>
    <t>000 1 11 05035 13 0000 120</t>
  </si>
  <si>
    <t>Доходы от сдачи в аренду имущества, находящегося в оперативном управлении 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</si>
  <si>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</si>
  <si>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000 1 11 09040 00 0000 120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</si>
  <si>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</si>
  <si>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</si>
  <si>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</si>
  <si>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</si>
  <si>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</si>
  <si>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000 1 13 02990 00 0000 130</t>
  </si>
  <si>
    <t>000 1 13 02995 10 0000 130</t>
  </si>
  <si>
    <t>000 1 14 00000 00 0000 000</t>
  </si>
  <si>
    <t>000 1 14 01000 00 0000 410</t>
  </si>
  <si>
    <t>Доходы от продажи квартир</t>
  </si>
  <si>
    <t>000 1 14 01050 13 0000 410</t>
  </si>
  <si>
    <t>Доходы от продажи квартир, находящихся в собственности городских поселений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</si>
  <si>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</si>
  <si>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</si>
  <si>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</si>
  <si>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</si>
  <si>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</si>
  <si>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</si>
  <si>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</si>
  <si>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</si>
  <si>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</si>
  <si>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</si>
  <si>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</si>
  <si>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</si>
  <si>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</si>
  <si>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</si>
  <si>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000 1 16 00000 00 0000 000</t>
  </si>
  <si>
    <t>000 1 16 90000 00 0000 140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</si>
  <si>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</si>
  <si>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</si>
  <si>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</si>
  <si>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000 1 17 01000 00 0000 180</t>
  </si>
  <si>
    <t>000 1 17 01050 13 0000 180</t>
  </si>
  <si>
    <t>Невыясненные поступления, зачисляемые в бюджеты городских поселений</t>
  </si>
  <si>
    <t>000 1 17 05000 00 0000 180</t>
  </si>
  <si>
    <t>000 1 17 05050 13 0000 180</t>
  </si>
  <si>
    <t>Прочие неналоговые доходы бюджетов городских поселений</t>
  </si>
  <si>
    <t xml:space="preserve">000 2 00 00000 00 0000 000 </t>
  </si>
  <si>
    <t>000 2 02 00000 00 0000 000</t>
  </si>
  <si>
    <t>000 2 02 01000 00 0000 151</t>
  </si>
  <si>
    <t>000 2 02 01001 00 0000 151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</si>
  <si>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</si>
  <si>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</si>
  <si>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</si>
  <si>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</si>
  <si>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</si>
  <si>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000 2 02 02088 13 0000 151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</si>
  <si>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</si>
  <si>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</si>
  <si>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</si>
  <si>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</si>
  <si>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</si>
  <si>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000 2 02 02089 13 0000 151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</si>
  <si>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</si>
  <si>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</si>
  <si>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</si>
  <si>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000 2 02 02999 00 0000 151</t>
  </si>
  <si>
    <t>000 2 02 02999 13 0000 151</t>
  </si>
  <si>
    <t>Прочие субсидии бюджетам городских поселений</t>
  </si>
  <si>
    <t>000 2 02 03000 00 0000 151</t>
  </si>
  <si>
    <t>000 2 02 03024 00 0000 151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</si>
  <si>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</si>
  <si>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</si>
  <si>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</si>
  <si>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</si>
  <si>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</si>
  <si>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000 2 02 04056 13 0000 151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</si>
  <si>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</si>
  <si>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000 2 02 04999 00 0000 151</t>
  </si>
  <si>
    <t>000 2 02 04999 13 0000 151</t>
  </si>
  <si>
    <t>Прочие межбюджетные трансферты, передаваемые бюджетам городских поселений</t>
  </si>
  <si>
    <t>000 2 18 00000 00 0000 000</t>
  </si>
  <si>
    <t>000 2 18 00000 00 0000 180</t>
  </si>
  <si>
    <t>000 2 18 05000 13 0000 180</t>
  </si>
  <si>
    <t>Доходы бюджетов городских поселений от возврата организациями остатков субсидий прошлых лет</t>
  </si>
  <si>
    <t>000 2 18 05010 13 0000 180</t>
  </si>
  <si>
    <t>Доходы бюджетов городских поселений от возврата бюджетными учреждениями остатков субсидий прошлых лет</t>
  </si>
  <si>
    <t>000 2 18 05020 13 0000 180</t>
  </si>
  <si>
    <t>Доходы бюджетов городских поселений от возврата автономными учреждениями остатков субсидий прошлых лет</t>
  </si>
  <si>
    <t>000 2 19 00000 00 0000 000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</si>
  <si>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</si>
  <si>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</si>
  <si>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Исполнитель: Н.Н. Иванова</t>
  </si>
  <si>
    <t>Дорожное хозяйство (дорожные фонды)</t>
  </si>
  <si>
    <t xml:space="preserve">Исполнитель: Н.Н. Иванова </t>
  </si>
  <si>
    <t>1.1</t>
  </si>
  <si>
    <t>2.1</t>
  </si>
  <si>
    <t>3.1</t>
  </si>
  <si>
    <t>4.1</t>
  </si>
  <si>
    <t>Протяженность дорог (мостов), км.</t>
  </si>
  <si>
    <t>ямочный ремонт</t>
  </si>
  <si>
    <t>4.2</t>
  </si>
  <si>
    <t>4.3</t>
  </si>
  <si>
    <t>4.4</t>
  </si>
  <si>
    <t>автобусные маршруты</t>
  </si>
  <si>
    <t>в микрорайонах</t>
  </si>
  <si>
    <t>придомовые территории</t>
  </si>
  <si>
    <t>грунтовые (гравийные)</t>
  </si>
  <si>
    <t>наименование услуги</t>
  </si>
  <si>
    <t>наименование муниципального учреждения</t>
  </si>
  <si>
    <t>10=6+8-9</t>
  </si>
  <si>
    <t>Информация</t>
  </si>
  <si>
    <t>Форма № 15</t>
  </si>
  <si>
    <t>МБУК "Добрянская городская централизованная библиотечная система"</t>
  </si>
  <si>
    <t>Выявление, изучение, сохранение, использование и популяризация объектов культурного наследия, находящихся в собственности Добрянского городского поселения</t>
  </si>
  <si>
    <t>МБУК "Добрянский историко-краеведческий музей"</t>
  </si>
  <si>
    <t>Обеспечение доступа к самодеятельному художественному творчеству</t>
  </si>
  <si>
    <t>Культурно-досуговое обслуживание населения</t>
  </si>
  <si>
    <t>МБУК "Культуно-досуговый центр "Орфей"</t>
  </si>
  <si>
    <t>Организация оздоровительных занятий по физической культуре и спорту</t>
  </si>
  <si>
    <t>Организация и проведение физкультурно-оздоровительных и спортивно-массовых мероприятий</t>
  </si>
  <si>
    <t>Организация и проведение мероприятий для детей и молодежи</t>
  </si>
  <si>
    <t>Обеспечение доступа к самодеятельному творчеству</t>
  </si>
  <si>
    <t>МБУК "Центр физической культуры, спорта и молодежной политики"</t>
  </si>
  <si>
    <t>Обеспечение реализации полномочий органов местного самоуправления в сфере земельных и имущественных отношений на территории Добрянского городского поселения</t>
  </si>
  <si>
    <t>МАУ "Многофункциональный центр"</t>
  </si>
  <si>
    <t>МБУ "Управление городского хозяйства"</t>
  </si>
  <si>
    <t>По социальному найму</t>
  </si>
  <si>
    <t>Признание жилым помещением, жилого помещения непригодным для проживания и многоквартирного дома аварийным и подлежащим сносу или реконструкции</t>
  </si>
  <si>
    <t>Обеспечение реализации полномочий органов местного самоуправления в сфере ритуальных услуг на территории Добрянского городского поселения</t>
  </si>
  <si>
    <t>Библиотечное обслуживание населения</t>
  </si>
  <si>
    <t>Исполнитель: Н.В. Князева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</si>
  <si>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</si>
  <si>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000 1 11 05314 13 0000 120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</si>
  <si>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</si>
  <si>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</si>
  <si>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</si>
  <si>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</si>
  <si>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</si>
  <si>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</si>
  <si>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</si>
  <si>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</si>
  <si>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</si>
  <si>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</si>
  <si>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</si>
  <si>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</si>
  <si>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</si>
  <si>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000 2 02 04025 13 0000 151</t>
  </si>
  <si>
    <t>2.2</t>
  </si>
  <si>
    <t>2.3</t>
  </si>
  <si>
    <t>3.2</t>
  </si>
  <si>
    <t>по состоянию на 01 апреля 2016 года</t>
  </si>
  <si>
    <t>000 2 18 00000 00 0000 151</t>
  </si>
  <si>
    <t>000 2 18 05000 13 0000 151</t>
  </si>
  <si>
    <t>000 2 18 05010 13 0000 151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</si>
  <si>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</si>
  <si>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</si>
  <si>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</si>
  <si>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Информация по перечислению в бюджет Добрянского городского поселения безвозмездных поступлений из бюджетов других уровней на 01 апреля 2016 года</t>
  </si>
  <si>
    <t>Информация об использовании средств дорожного фонда Добрянского городского поселения                                                                                                              по состоянию на 1 апреля 2016 года</t>
  </si>
  <si>
    <t>Расходы на строительство, реконструкцию автодорог и искусственных сооружений, в т.ч.</t>
  </si>
  <si>
    <t>Расходы на содержание  автодорог и искусственных сооружений, в т.ч.</t>
  </si>
  <si>
    <t>Расходы на текущий ремонт автодорог и искусственных сооружений, в т.ч.</t>
  </si>
  <si>
    <t>проектно-изыскательские работы по мосту через реку Вож</t>
  </si>
  <si>
    <t>635 0409 033002Т050 414 310</t>
  </si>
  <si>
    <t>635 0409 0330041004 414 310</t>
  </si>
  <si>
    <t>разработка проектн-сметной документации автомобильной дороги по ул. Кирова</t>
  </si>
  <si>
    <t>635 0409 0330041007 414 310</t>
  </si>
  <si>
    <t>635 0409 0620120002 244 225</t>
  </si>
  <si>
    <t>635 0409 0620120002 612 241</t>
  </si>
  <si>
    <t>635 0409 0620120001 612 241</t>
  </si>
  <si>
    <t>Информация об использовании  средств бюджета Добрянского городского поселения, выделенных на капитальное строительство по состоянию на 01 апреля 2016 года</t>
  </si>
  <si>
    <t>1.1.</t>
  </si>
  <si>
    <t>1.2.</t>
  </si>
  <si>
    <t>Дорожное хозяйство,                    в т.ч.</t>
  </si>
  <si>
    <t>Информация о поступлениях в  бюджет Добрянского городского поселения доходов  от сдачи в аренду (субаренду) имущества, находящегося в собственности Добрянского городского поселения, по состоянию на 01 апреля 2016 года</t>
  </si>
  <si>
    <t>Организация перевозок пассажиров на маршрутах наземного городского пассажирского транспорта общего пользования</t>
  </si>
  <si>
    <t>Организация ремонта и содержания закрепленных автомобильных дорог общего пользования и искусственных сооружений на них</t>
  </si>
  <si>
    <t>Организация содержания и ремонта муниципального жилищного фонда на территории Добрянского городского поселения</t>
  </si>
  <si>
    <t>Организация благоустройства и озеленения на территории Добрянского городского поселения</t>
  </si>
  <si>
    <t>Организация освещения улиц Добрянского городского поселения</t>
  </si>
  <si>
    <t>Содержание (эксплуатация) имущества, находящегося в муниципальной собственности Добрянского городского поселения</t>
  </si>
  <si>
    <t>о выполнении муниципального задания муниципальными учреждениями Добрянского городского поселения по состоянию на 01 апреля 2016 года</t>
  </si>
  <si>
    <t>разработка проектно-сметной документации автомобильной дороги по ул. Кирова</t>
  </si>
  <si>
    <t>сплошной ямочный ремонт</t>
  </si>
  <si>
    <t>плановый объем муниципального задания (кол-во) на 2016 г.</t>
  </si>
  <si>
    <t>фактический объем (кол-во) выполненного муниципального задания на 01.04.2016</t>
  </si>
  <si>
    <t>% исполнения муниципального задания на 01.04.2016</t>
  </si>
  <si>
    <t>Остаток на 01.01.2016</t>
  </si>
  <si>
    <t>плановый объем субсидии на выполнение муниципального задания на 2016 г.</t>
  </si>
  <si>
    <t>фактически перечислено субсидии на 01.04.2016</t>
  </si>
  <si>
    <t>кассовый расход на 01.04.2016</t>
  </si>
  <si>
    <t>остаток средств на 01.04.2016</t>
  </si>
  <si>
    <t>Кредиторская задолженность по состоянию на 01.04.2016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</si>
</sst>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0"/>
    <numFmt numFmtId="178" formatCode="#,##0.0"/>
    <numFmt numFmtId="179" formatCode="?"/>
    <numFmt numFmtId="180" formatCode="?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[$€-2]\ ###,000_);[Red]\([$€-2]\ ###,000\)"/>
    <numFmt numFmtId="187" formatCode="[$-FC19]d\ mmmm\ yyyy\ &quot;г.&quot;"/>
    <numFmt numFmtId="188" formatCode="0.000000000"/>
    <numFmt numFmtId="189" formatCode="0.00000000"/>
  </numFmts>
  <fonts count="6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MS Sans Serif"/>
      <family val="2"/>
    </font>
    <font>
      <sz val="10"/>
      <name val="Microsoft Sans Serif"/>
      <family val="2"/>
    </font>
    <font>
      <b/>
      <sz val="10"/>
      <name val="Arial"/>
      <family val="2"/>
    </font>
    <font>
      <sz val="11"/>
      <name val="Microsoft Sans Serif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name val="Times New Roman"/>
      <family val="1"/>
    </font>
    <font>
      <b/>
      <sz val="10"/>
      <name val="MS Sans Serif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78" fontId="17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vertical="center" wrapText="1"/>
    </xf>
    <xf numFmtId="178" fontId="16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173" fontId="17" fillId="0" borderId="11" xfId="0" applyNumberFormat="1" applyFont="1" applyBorder="1" applyAlignment="1">
      <alignment horizontal="center" vertical="center"/>
    </xf>
    <xf numFmtId="173" fontId="16" fillId="0" borderId="11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6" fillId="0" borderId="12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178" fontId="17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178" fontId="16" fillId="0" borderId="12" xfId="0" applyNumberFormat="1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178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vertical="center" wrapText="1"/>
    </xf>
    <xf numFmtId="0" fontId="17" fillId="0" borderId="11" xfId="0" applyFont="1" applyBorder="1" applyAlignment="1">
      <alignment horizontal="left"/>
    </xf>
    <xf numFmtId="178" fontId="17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73" fontId="15" fillId="0" borderId="0" xfId="0" applyNumberFormat="1" applyFont="1" applyBorder="1" applyAlignment="1">
      <alignment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vertical="top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4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left" vertical="center" wrapText="1"/>
    </xf>
    <xf numFmtId="173" fontId="16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185" fontId="16" fillId="0" borderId="11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173" fontId="17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177" fontId="17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2" fillId="0" borderId="11" xfId="0" applyFont="1" applyBorder="1" applyAlignment="1" quotePrefix="1">
      <alignment horizontal="center" wrapText="1"/>
    </xf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 horizontal="justify" vertical="top" wrapText="1"/>
    </xf>
    <xf numFmtId="0" fontId="21" fillId="0" borderId="11" xfId="0" applyFont="1" applyBorder="1" applyAlignment="1" quotePrefix="1">
      <alignment horizontal="center" wrapText="1"/>
    </xf>
    <xf numFmtId="0" fontId="21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horizontal="justify" wrapText="1"/>
    </xf>
    <xf numFmtId="0" fontId="22" fillId="0" borderId="11" xfId="0" applyFont="1" applyBorder="1" applyAlignment="1">
      <alignment horizontal="left" vertical="top" wrapText="1"/>
    </xf>
    <xf numFmtId="0" fontId="16" fillId="0" borderId="11" xfId="0" applyFont="1" applyBorder="1" applyAlignment="1" quotePrefix="1">
      <alignment horizontal="center"/>
    </xf>
    <xf numFmtId="0" fontId="17" fillId="0" borderId="11" xfId="0" applyFont="1" applyBorder="1" applyAlignment="1" quotePrefix="1">
      <alignment horizontal="center"/>
    </xf>
    <xf numFmtId="0" fontId="21" fillId="0" borderId="12" xfId="0" applyFont="1" applyBorder="1" applyAlignment="1">
      <alignment horizontal="justify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173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justify" wrapText="1"/>
    </xf>
    <xf numFmtId="0" fontId="16" fillId="0" borderId="11" xfId="0" applyFont="1" applyBorder="1" applyAlignment="1">
      <alignment horizontal="center"/>
    </xf>
    <xf numFmtId="178" fontId="16" fillId="0" borderId="11" xfId="0" applyNumberFormat="1" applyFont="1" applyBorder="1" applyAlignment="1">
      <alignment horizontal="center"/>
    </xf>
    <xf numFmtId="177" fontId="16" fillId="0" borderId="11" xfId="0" applyNumberFormat="1" applyFont="1" applyBorder="1" applyAlignment="1">
      <alignment horizontal="center"/>
    </xf>
    <xf numFmtId="177" fontId="16" fillId="0" borderId="11" xfId="0" applyNumberFormat="1" applyFont="1" applyBorder="1" applyAlignment="1">
      <alignment horizontal="center" wrapText="1"/>
    </xf>
    <xf numFmtId="177" fontId="16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3" fontId="18" fillId="0" borderId="11" xfId="0" applyNumberFormat="1" applyFont="1" applyBorder="1" applyAlignment="1">
      <alignment horizontal="center" vertical="center"/>
    </xf>
    <xf numFmtId="178" fontId="18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178" fontId="21" fillId="0" borderId="11" xfId="0" applyNumberFormat="1" applyFont="1" applyFill="1" applyBorder="1" applyAlignment="1" applyProtection="1">
      <alignment horizontal="center" vertical="center"/>
      <protection locked="0"/>
    </xf>
    <xf numFmtId="16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6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7" fillId="0" borderId="15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177" fontId="16" fillId="0" borderId="13" xfId="0" applyNumberFormat="1" applyFont="1" applyBorder="1" applyAlignment="1">
      <alignment horizontal="center" vertical="center"/>
    </xf>
    <xf numFmtId="177" fontId="16" fillId="0" borderId="12" xfId="0" applyNumberFormat="1" applyFont="1" applyBorder="1" applyAlignment="1">
      <alignment horizontal="center" vertical="center"/>
    </xf>
    <xf numFmtId="178" fontId="16" fillId="0" borderId="13" xfId="0" applyNumberFormat="1" applyFont="1" applyBorder="1" applyAlignment="1">
      <alignment horizontal="center" vertical="center"/>
    </xf>
    <xf numFmtId="178" fontId="16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178" fontId="16" fillId="0" borderId="15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6" fillId="0" borderId="14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173" fontId="16" fillId="0" borderId="11" xfId="0" applyNumberFormat="1" applyFont="1" applyBorder="1" applyAlignment="1">
      <alignment horizontal="center" vertical="center" wrapText="1"/>
    </xf>
    <xf numFmtId="185" fontId="16" fillId="0" borderId="13" xfId="0" applyNumberFormat="1" applyFont="1" applyBorder="1" applyAlignment="1">
      <alignment horizontal="center" vertical="center" wrapText="1"/>
    </xf>
    <xf numFmtId="185" fontId="16" fillId="0" borderId="14" xfId="0" applyNumberFormat="1" applyFont="1" applyBorder="1" applyAlignment="1">
      <alignment horizontal="center" vertical="center" wrapText="1"/>
    </xf>
    <xf numFmtId="185" fontId="16" fillId="0" borderId="12" xfId="0" applyNumberFormat="1" applyFont="1" applyBorder="1" applyAlignment="1">
      <alignment horizontal="center" vertical="center" wrapText="1"/>
    </xf>
    <xf numFmtId="185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" fontId="16" fillId="0" borderId="13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37"/>
  <sheetViews>
    <sheetView zoomScalePageLayoutView="0" workbookViewId="0" topLeftCell="A1">
      <selection activeCell="A120" sqref="A120:IV123"/>
    </sheetView>
  </sheetViews>
  <sheetFormatPr defaultColWidth="9.140625" defaultRowHeight="12.75"/>
  <cols>
    <col min="1" max="1" width="30.28125" style="29" customWidth="1"/>
    <col min="2" max="2" width="50.7109375" style="29" customWidth="1"/>
    <col min="3" max="3" width="14.57421875" style="29" customWidth="1"/>
    <col min="4" max="4" width="12.00390625" style="32" customWidth="1"/>
    <col min="5" max="5" width="13.57421875" style="32" customWidth="1"/>
    <col min="6" max="6" width="9.140625" style="32" customWidth="1"/>
    <col min="7" max="7" width="11.57421875" style="32" customWidth="1"/>
    <col min="8" max="8" width="11.57421875" style="29" customWidth="1"/>
    <col min="9" max="9" width="12.7109375" style="29" customWidth="1"/>
  </cols>
  <sheetData>
    <row r="1" spans="1:9" ht="15">
      <c r="A1" s="26"/>
      <c r="B1" s="26"/>
      <c r="C1" s="26"/>
      <c r="D1" s="26"/>
      <c r="E1" s="26"/>
      <c r="F1" s="26"/>
      <c r="G1" s="26"/>
      <c r="H1" s="134" t="s">
        <v>43</v>
      </c>
      <c r="I1" s="134"/>
    </row>
    <row r="2" spans="1:9" ht="15.75">
      <c r="A2" s="136" t="s">
        <v>32</v>
      </c>
      <c r="B2" s="136"/>
      <c r="C2" s="136"/>
      <c r="D2" s="136"/>
      <c r="E2" s="136"/>
      <c r="F2" s="136"/>
      <c r="G2" s="136"/>
      <c r="H2" s="136"/>
      <c r="I2" s="136"/>
    </row>
    <row r="3" spans="1:9" ht="14.25">
      <c r="A3" s="135" t="s">
        <v>33</v>
      </c>
      <c r="B3" s="135"/>
      <c r="C3" s="135"/>
      <c r="D3" s="135"/>
      <c r="E3" s="135"/>
      <c r="F3" s="135"/>
      <c r="G3" s="135"/>
      <c r="H3" s="135"/>
      <c r="I3" s="135"/>
    </row>
    <row r="4" spans="1:9" ht="14.25">
      <c r="A4" s="135" t="s">
        <v>34</v>
      </c>
      <c r="B4" s="135"/>
      <c r="C4" s="135"/>
      <c r="D4" s="135"/>
      <c r="E4" s="135"/>
      <c r="F4" s="135"/>
      <c r="G4" s="135"/>
      <c r="H4" s="135"/>
      <c r="I4" s="135"/>
    </row>
    <row r="5" spans="1:9" ht="14.25">
      <c r="A5" s="135" t="s">
        <v>402</v>
      </c>
      <c r="B5" s="135"/>
      <c r="C5" s="135"/>
      <c r="D5" s="135"/>
      <c r="E5" s="135"/>
      <c r="F5" s="135"/>
      <c r="G5" s="135"/>
      <c r="H5" s="135"/>
      <c r="I5" s="135"/>
    </row>
    <row r="6" spans="1:9" ht="12.75">
      <c r="A6" s="28"/>
      <c r="C6" s="30"/>
      <c r="D6" s="31"/>
      <c r="E6" s="31"/>
      <c r="I6" s="33" t="s">
        <v>8</v>
      </c>
    </row>
    <row r="7" spans="1:9" ht="12.75">
      <c r="A7" s="133" t="s">
        <v>35</v>
      </c>
      <c r="B7" s="133" t="s">
        <v>36</v>
      </c>
      <c r="C7" s="137" t="s">
        <v>46</v>
      </c>
      <c r="D7" s="137" t="s">
        <v>17</v>
      </c>
      <c r="E7" s="137"/>
      <c r="F7" s="137" t="s">
        <v>37</v>
      </c>
      <c r="G7" s="137"/>
      <c r="H7" s="133" t="s">
        <v>38</v>
      </c>
      <c r="I7" s="133" t="s">
        <v>39</v>
      </c>
    </row>
    <row r="8" spans="1:9" ht="33.75">
      <c r="A8" s="133"/>
      <c r="B8" s="133"/>
      <c r="C8" s="137"/>
      <c r="D8" s="35" t="s">
        <v>12</v>
      </c>
      <c r="E8" s="35" t="s">
        <v>42</v>
      </c>
      <c r="F8" s="35" t="s">
        <v>40</v>
      </c>
      <c r="G8" s="35" t="s">
        <v>19</v>
      </c>
      <c r="H8" s="133"/>
      <c r="I8" s="133"/>
    </row>
    <row r="9" spans="1:9" ht="12.75">
      <c r="A9" s="34">
        <v>1</v>
      </c>
      <c r="B9" s="34">
        <v>2</v>
      </c>
      <c r="C9" s="34">
        <v>3</v>
      </c>
      <c r="D9" s="35">
        <v>4</v>
      </c>
      <c r="E9" s="35">
        <v>5</v>
      </c>
      <c r="F9" s="35">
        <v>6</v>
      </c>
      <c r="G9" s="35">
        <v>7</v>
      </c>
      <c r="H9" s="34">
        <v>8</v>
      </c>
      <c r="I9" s="34">
        <v>9</v>
      </c>
    </row>
    <row r="10" spans="1:12" ht="12.75">
      <c r="A10" s="92" t="s">
        <v>203</v>
      </c>
      <c r="B10" s="93" t="s">
        <v>54</v>
      </c>
      <c r="C10" s="36">
        <f>C11+C16+C22+C29+C40+C44+C58+C62+C76+C79</f>
        <v>134063</v>
      </c>
      <c r="D10" s="36">
        <f>D11+D16+D22+D29+D40+D44+D58+D62+D76+D79</f>
        <v>134063</v>
      </c>
      <c r="E10" s="36">
        <f>E11+E16+E22+E29+E40+E44+E58+E62+E76+E79</f>
        <v>26480</v>
      </c>
      <c r="F10" s="36">
        <f>F11+F16+F22+F29+F40+F44+F58+F62+F76+F79</f>
        <v>26361.900000000005</v>
      </c>
      <c r="G10" s="36">
        <f>G11+G16+G22+G29+G40+G44+G58+G62+G76+G79</f>
        <v>26361.900000000005</v>
      </c>
      <c r="H10" s="36">
        <f>(F10/D10)*100</f>
        <v>19.663814773651197</v>
      </c>
      <c r="I10" s="36">
        <f>(G10/E10)*100</f>
        <v>99.55400302114805</v>
      </c>
      <c r="J10" s="10"/>
      <c r="K10" s="10"/>
      <c r="L10" s="10"/>
    </row>
    <row r="11" spans="1:12" ht="12.75">
      <c r="A11" s="92" t="s">
        <v>204</v>
      </c>
      <c r="B11" s="94" t="s">
        <v>55</v>
      </c>
      <c r="C11" s="36">
        <f>C12</f>
        <v>42000</v>
      </c>
      <c r="D11" s="36">
        <f>D12</f>
        <v>42000</v>
      </c>
      <c r="E11" s="36">
        <f>E12</f>
        <v>10439.6</v>
      </c>
      <c r="F11" s="36">
        <f>F12</f>
        <v>10438.2</v>
      </c>
      <c r="G11" s="36">
        <f>G12</f>
        <v>10438.2</v>
      </c>
      <c r="H11" s="36">
        <f aca="true" t="shared" si="0" ref="H11:I24">(F11/D11)*100</f>
        <v>24.852857142857143</v>
      </c>
      <c r="I11" s="36">
        <f t="shared" si="0"/>
        <v>99.98658952450286</v>
      </c>
      <c r="J11" s="10"/>
      <c r="K11" s="10"/>
      <c r="L11" s="10"/>
    </row>
    <row r="12" spans="1:9" ht="12.75">
      <c r="A12" s="95" t="s">
        <v>205</v>
      </c>
      <c r="B12" s="96" t="s">
        <v>56</v>
      </c>
      <c r="C12" s="38">
        <f>C13+C14+C15</f>
        <v>42000</v>
      </c>
      <c r="D12" s="38">
        <f>D13+D14+D15</f>
        <v>42000</v>
      </c>
      <c r="E12" s="38">
        <f>E13+E14+E15</f>
        <v>10439.6</v>
      </c>
      <c r="F12" s="38">
        <f>F13+F14+F15</f>
        <v>10438.2</v>
      </c>
      <c r="G12" s="38">
        <f>G13+G14+G15</f>
        <v>10438.2</v>
      </c>
      <c r="H12" s="38">
        <f t="shared" si="0"/>
        <v>24.852857142857143</v>
      </c>
      <c r="I12" s="38">
        <f t="shared" si="0"/>
        <v>99.98658952450286</v>
      </c>
    </row>
    <row r="13" spans="1:9" ht="50.25" customHeight="1">
      <c r="A13" s="95" t="s">
        <v>206</v>
      </c>
      <c r="B13" s="96" t="s">
        <v>174</v>
      </c>
      <c r="C13" s="38">
        <v>39350</v>
      </c>
      <c r="D13" s="38">
        <v>39350</v>
      </c>
      <c r="E13" s="38">
        <v>10396.4</v>
      </c>
      <c r="F13" s="38">
        <v>10396.4</v>
      </c>
      <c r="G13" s="38">
        <v>10396.4</v>
      </c>
      <c r="H13" s="38">
        <f t="shared" si="0"/>
        <v>26.420330368487928</v>
      </c>
      <c r="I13" s="38">
        <f t="shared" si="0"/>
        <v>100</v>
      </c>
    </row>
    <row r="14" spans="1:9" ht="78.75">
      <c r="A14" s="95" t="s">
        <v>207</v>
      </c>
      <c r="B14" s="96" t="s">
        <v>175</v>
      </c>
      <c r="C14" s="38">
        <v>90</v>
      </c>
      <c r="D14" s="38">
        <v>90</v>
      </c>
      <c r="E14" s="38">
        <v>11</v>
      </c>
      <c r="F14" s="38">
        <v>9.6</v>
      </c>
      <c r="G14" s="38">
        <v>9.6</v>
      </c>
      <c r="H14" s="38">
        <f t="shared" si="0"/>
        <v>10.666666666666666</v>
      </c>
      <c r="I14" s="38">
        <f t="shared" si="0"/>
        <v>87.27272727272727</v>
      </c>
    </row>
    <row r="15" spans="1:9" ht="33.75">
      <c r="A15" s="95" t="s">
        <v>208</v>
      </c>
      <c r="B15" s="97" t="s">
        <v>164</v>
      </c>
      <c r="C15" s="38">
        <v>2560</v>
      </c>
      <c r="D15" s="38">
        <v>2560</v>
      </c>
      <c r="E15" s="38">
        <v>32.2</v>
      </c>
      <c r="F15" s="38">
        <v>32.2</v>
      </c>
      <c r="G15" s="38">
        <v>32.2</v>
      </c>
      <c r="H15" s="38">
        <f t="shared" si="0"/>
        <v>1.2578125</v>
      </c>
      <c r="I15" s="38">
        <f t="shared" si="0"/>
        <v>100</v>
      </c>
    </row>
    <row r="16" spans="1:9" s="25" customFormat="1" ht="21">
      <c r="A16" s="92" t="s">
        <v>209</v>
      </c>
      <c r="B16" s="98" t="s">
        <v>176</v>
      </c>
      <c r="C16" s="36">
        <f>C17</f>
        <v>1100</v>
      </c>
      <c r="D16" s="36">
        <f>D17</f>
        <v>1100</v>
      </c>
      <c r="E16" s="36">
        <f>E17</f>
        <v>602.1</v>
      </c>
      <c r="F16" s="36">
        <f>F17</f>
        <v>566.7</v>
      </c>
      <c r="G16" s="36">
        <f>G17</f>
        <v>566.7</v>
      </c>
      <c r="H16" s="36">
        <f aca="true" t="shared" si="1" ref="H16:I20">(F16/D16)*100</f>
        <v>51.518181818181816</v>
      </c>
      <c r="I16" s="36">
        <f t="shared" si="1"/>
        <v>94.12057797708022</v>
      </c>
    </row>
    <row r="17" spans="1:9" ht="22.5">
      <c r="A17" s="95" t="s">
        <v>210</v>
      </c>
      <c r="B17" s="96" t="s">
        <v>177</v>
      </c>
      <c r="C17" s="38">
        <f>C18+C19+C20+C21</f>
        <v>1100</v>
      </c>
      <c r="D17" s="38">
        <f>D18+D19+D20+D21</f>
        <v>1100</v>
      </c>
      <c r="E17" s="38">
        <f>E18+E19+E20+E21</f>
        <v>602.1</v>
      </c>
      <c r="F17" s="38">
        <f>F18+F19+F20+F21</f>
        <v>566.7</v>
      </c>
      <c r="G17" s="38">
        <f>G18+G19+G20+G21</f>
        <v>566.7</v>
      </c>
      <c r="H17" s="38">
        <f t="shared" si="1"/>
        <v>51.518181818181816</v>
      </c>
      <c r="I17" s="38">
        <f t="shared" si="1"/>
        <v>94.12057797708022</v>
      </c>
    </row>
    <row r="18" spans="1:9" ht="45">
      <c r="A18" s="95" t="s">
        <v>211</v>
      </c>
      <c r="B18" s="96" t="s">
        <v>212</v>
      </c>
      <c r="C18" s="38">
        <v>392</v>
      </c>
      <c r="D18" s="38">
        <v>392</v>
      </c>
      <c r="E18" s="38">
        <v>197.1</v>
      </c>
      <c r="F18" s="38">
        <v>197.1</v>
      </c>
      <c r="G18" s="38">
        <v>197.1</v>
      </c>
      <c r="H18" s="38">
        <f t="shared" si="1"/>
        <v>50.28061224489796</v>
      </c>
      <c r="I18" s="38">
        <f t="shared" si="1"/>
        <v>100</v>
      </c>
    </row>
    <row r="19" spans="1:9" ht="56.25">
      <c r="A19" s="95" t="s">
        <v>213</v>
      </c>
      <c r="B19" s="96" t="s">
        <v>214</v>
      </c>
      <c r="C19" s="38">
        <v>10</v>
      </c>
      <c r="D19" s="38">
        <v>10</v>
      </c>
      <c r="E19" s="38">
        <v>3.4</v>
      </c>
      <c r="F19" s="38">
        <v>3.4</v>
      </c>
      <c r="G19" s="38">
        <v>3.4</v>
      </c>
      <c r="H19" s="38">
        <f t="shared" si="1"/>
        <v>34</v>
      </c>
      <c r="I19" s="38">
        <f t="shared" si="1"/>
        <v>100</v>
      </c>
    </row>
    <row r="20" spans="1:9" ht="45">
      <c r="A20" s="95" t="s">
        <v>215</v>
      </c>
      <c r="B20" s="96" t="s">
        <v>216</v>
      </c>
      <c r="C20" s="38">
        <v>698</v>
      </c>
      <c r="D20" s="38">
        <v>698</v>
      </c>
      <c r="E20" s="38">
        <v>401.6</v>
      </c>
      <c r="F20" s="38">
        <v>401.6</v>
      </c>
      <c r="G20" s="38">
        <v>401.6</v>
      </c>
      <c r="H20" s="38">
        <f t="shared" si="1"/>
        <v>57.53581661891117</v>
      </c>
      <c r="I20" s="38">
        <f t="shared" si="1"/>
        <v>100</v>
      </c>
    </row>
    <row r="21" spans="1:9" ht="45">
      <c r="A21" s="95" t="s">
        <v>217</v>
      </c>
      <c r="B21" s="96" t="s">
        <v>218</v>
      </c>
      <c r="C21" s="38">
        <v>0</v>
      </c>
      <c r="D21" s="38">
        <v>0</v>
      </c>
      <c r="E21" s="38">
        <v>0</v>
      </c>
      <c r="F21" s="38">
        <v>-35.4</v>
      </c>
      <c r="G21" s="38">
        <v>-35.4</v>
      </c>
      <c r="H21" s="38">
        <v>0</v>
      </c>
      <c r="I21" s="38">
        <v>0</v>
      </c>
    </row>
    <row r="22" spans="1:12" ht="12.75">
      <c r="A22" s="92" t="s">
        <v>219</v>
      </c>
      <c r="B22" s="94" t="s">
        <v>57</v>
      </c>
      <c r="C22" s="36">
        <f>C26+C23</f>
        <v>2109</v>
      </c>
      <c r="D22" s="36">
        <f>D26+D23</f>
        <v>2109</v>
      </c>
      <c r="E22" s="36">
        <f>E26+E23</f>
        <v>402.1</v>
      </c>
      <c r="F22" s="36">
        <f>F26+F23</f>
        <v>402.1</v>
      </c>
      <c r="G22" s="36">
        <f>G26+G23</f>
        <v>402.1</v>
      </c>
      <c r="H22" s="36">
        <f t="shared" si="0"/>
        <v>19.065908013276438</v>
      </c>
      <c r="I22" s="36">
        <f t="shared" si="0"/>
        <v>100</v>
      </c>
      <c r="J22" s="10"/>
      <c r="K22" s="10"/>
      <c r="L22" s="10"/>
    </row>
    <row r="23" spans="1:12" ht="12.75">
      <c r="A23" s="95" t="s">
        <v>220</v>
      </c>
      <c r="B23" s="96" t="s">
        <v>76</v>
      </c>
      <c r="C23" s="38">
        <f>C24+C25</f>
        <v>1771</v>
      </c>
      <c r="D23" s="38">
        <f>D24+D25</f>
        <v>1771</v>
      </c>
      <c r="E23" s="38">
        <f>E24+E25</f>
        <v>392.8</v>
      </c>
      <c r="F23" s="38">
        <f>F24+F25</f>
        <v>392.8</v>
      </c>
      <c r="G23" s="38">
        <f>G24+G25</f>
        <v>392.8</v>
      </c>
      <c r="H23" s="38">
        <f t="shared" si="0"/>
        <v>22.17955957086392</v>
      </c>
      <c r="I23" s="38">
        <f t="shared" si="0"/>
        <v>100</v>
      </c>
      <c r="J23" s="13"/>
      <c r="K23" s="13"/>
      <c r="L23" s="13"/>
    </row>
    <row r="24" spans="1:12" ht="12.75">
      <c r="A24" s="95" t="s">
        <v>221</v>
      </c>
      <c r="B24" s="96" t="s">
        <v>76</v>
      </c>
      <c r="C24" s="38">
        <v>1771</v>
      </c>
      <c r="D24" s="38">
        <v>1771</v>
      </c>
      <c r="E24" s="38">
        <v>392.8</v>
      </c>
      <c r="F24" s="38">
        <v>392.7</v>
      </c>
      <c r="G24" s="38">
        <v>392.7</v>
      </c>
      <c r="H24" s="38">
        <f t="shared" si="0"/>
        <v>22.17391304347826</v>
      </c>
      <c r="I24" s="38">
        <f t="shared" si="0"/>
        <v>99.9745417515275</v>
      </c>
      <c r="J24" s="13"/>
      <c r="K24" s="13"/>
      <c r="L24" s="13"/>
    </row>
    <row r="25" spans="1:12" ht="22.5">
      <c r="A25" s="99" t="s">
        <v>222</v>
      </c>
      <c r="B25" s="80" t="s">
        <v>1</v>
      </c>
      <c r="C25" s="38">
        <v>0</v>
      </c>
      <c r="D25" s="38">
        <v>0</v>
      </c>
      <c r="E25" s="38">
        <v>0</v>
      </c>
      <c r="F25" s="38">
        <v>0.1</v>
      </c>
      <c r="G25" s="38">
        <v>0.1</v>
      </c>
      <c r="H25" s="38">
        <v>0</v>
      </c>
      <c r="I25" s="38">
        <v>0</v>
      </c>
      <c r="J25" s="13"/>
      <c r="K25" s="13"/>
      <c r="L25" s="13"/>
    </row>
    <row r="26" spans="1:9" ht="12.75">
      <c r="A26" s="95" t="s">
        <v>223</v>
      </c>
      <c r="B26" s="96" t="s">
        <v>58</v>
      </c>
      <c r="C26" s="38">
        <f>C27+C28</f>
        <v>338</v>
      </c>
      <c r="D26" s="38">
        <f>D27+D28</f>
        <v>338</v>
      </c>
      <c r="E26" s="38">
        <f>E27+E28</f>
        <v>9.3</v>
      </c>
      <c r="F26" s="38">
        <f>F27+F28</f>
        <v>9.3</v>
      </c>
      <c r="G26" s="38">
        <f>G27+G28</f>
        <v>9.3</v>
      </c>
      <c r="H26" s="38">
        <f aca="true" t="shared" si="2" ref="H26:I28">(F26/D26)*100</f>
        <v>2.751479289940829</v>
      </c>
      <c r="I26" s="38">
        <f t="shared" si="2"/>
        <v>100</v>
      </c>
    </row>
    <row r="27" spans="1:9" ht="12.75">
      <c r="A27" s="95" t="s">
        <v>224</v>
      </c>
      <c r="B27" s="96" t="s">
        <v>58</v>
      </c>
      <c r="C27" s="38">
        <v>338</v>
      </c>
      <c r="D27" s="38">
        <v>338</v>
      </c>
      <c r="E27" s="38">
        <v>9.3</v>
      </c>
      <c r="F27" s="38">
        <v>9.3</v>
      </c>
      <c r="G27" s="38">
        <v>9.3</v>
      </c>
      <c r="H27" s="38">
        <f t="shared" si="2"/>
        <v>2.751479289940829</v>
      </c>
      <c r="I27" s="38">
        <f t="shared" si="2"/>
        <v>100</v>
      </c>
    </row>
    <row r="28" spans="1:9" ht="22.5" hidden="1">
      <c r="A28" s="99" t="s">
        <v>225</v>
      </c>
      <c r="B28" s="80" t="s">
        <v>2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 t="e">
        <f t="shared" si="2"/>
        <v>#DIV/0!</v>
      </c>
      <c r="I28" s="38" t="e">
        <f t="shared" si="2"/>
        <v>#DIV/0!</v>
      </c>
    </row>
    <row r="29" spans="1:12" ht="12.75">
      <c r="A29" s="92" t="s">
        <v>226</v>
      </c>
      <c r="B29" s="94" t="s">
        <v>59</v>
      </c>
      <c r="C29" s="36">
        <f>C30+C35+C32</f>
        <v>67987</v>
      </c>
      <c r="D29" s="36">
        <f>D30+D35+D32</f>
        <v>67987</v>
      </c>
      <c r="E29" s="36">
        <f>E30+E35+E32</f>
        <v>12230.3</v>
      </c>
      <c r="F29" s="36">
        <f>F30+F35+F32</f>
        <v>12230.3</v>
      </c>
      <c r="G29" s="36">
        <f>G30+G35+G32</f>
        <v>12230.3</v>
      </c>
      <c r="H29" s="36">
        <f aca="true" t="shared" si="3" ref="H29:I57">(F29/D29)*100</f>
        <v>17.98917440098842</v>
      </c>
      <c r="I29" s="36">
        <f t="shared" si="3"/>
        <v>100</v>
      </c>
      <c r="J29" s="10"/>
      <c r="K29" s="10"/>
      <c r="L29" s="10"/>
    </row>
    <row r="30" spans="1:9" ht="12.75">
      <c r="A30" s="95" t="s">
        <v>227</v>
      </c>
      <c r="B30" s="96" t="s">
        <v>228</v>
      </c>
      <c r="C30" s="38">
        <f>C31</f>
        <v>7562</v>
      </c>
      <c r="D30" s="38">
        <f>D31</f>
        <v>7562</v>
      </c>
      <c r="E30" s="38">
        <f>E31</f>
        <v>253.4</v>
      </c>
      <c r="F30" s="38">
        <f>F31</f>
        <v>253.4</v>
      </c>
      <c r="G30" s="38">
        <f>G31</f>
        <v>253.4</v>
      </c>
      <c r="H30" s="38">
        <f t="shared" si="3"/>
        <v>3.350965353081196</v>
      </c>
      <c r="I30" s="38">
        <f t="shared" si="3"/>
        <v>100</v>
      </c>
    </row>
    <row r="31" spans="1:9" ht="33.75">
      <c r="A31" s="95" t="s">
        <v>229</v>
      </c>
      <c r="B31" s="97" t="s">
        <v>230</v>
      </c>
      <c r="C31" s="38">
        <v>7562</v>
      </c>
      <c r="D31" s="38">
        <v>7562</v>
      </c>
      <c r="E31" s="38">
        <v>253.4</v>
      </c>
      <c r="F31" s="38">
        <v>253.4</v>
      </c>
      <c r="G31" s="38">
        <v>253.4</v>
      </c>
      <c r="H31" s="38">
        <f t="shared" si="3"/>
        <v>3.350965353081196</v>
      </c>
      <c r="I31" s="38">
        <f t="shared" si="3"/>
        <v>100</v>
      </c>
    </row>
    <row r="32" spans="1:9" ht="12.75">
      <c r="A32" s="95" t="s">
        <v>231</v>
      </c>
      <c r="B32" s="97" t="s">
        <v>77</v>
      </c>
      <c r="C32" s="38">
        <f>C34+C33</f>
        <v>17178</v>
      </c>
      <c r="D32" s="38">
        <f>D34+D33</f>
        <v>17178</v>
      </c>
      <c r="E32" s="38">
        <f>E34+E33</f>
        <v>1431.9</v>
      </c>
      <c r="F32" s="38">
        <f>F34+F33</f>
        <v>1431.9</v>
      </c>
      <c r="G32" s="38">
        <f>G34+G33</f>
        <v>1431.9</v>
      </c>
      <c r="H32" s="38">
        <f aca="true" t="shared" si="4" ref="H32:I34">(F32/D32)*100</f>
        <v>8.335661893119106</v>
      </c>
      <c r="I32" s="38">
        <f t="shared" si="4"/>
        <v>100</v>
      </c>
    </row>
    <row r="33" spans="1:9" ht="12.75">
      <c r="A33" s="95" t="s">
        <v>232</v>
      </c>
      <c r="B33" s="97" t="s">
        <v>163</v>
      </c>
      <c r="C33" s="38">
        <v>2340</v>
      </c>
      <c r="D33" s="38">
        <v>2340</v>
      </c>
      <c r="E33" s="38">
        <v>847</v>
      </c>
      <c r="F33" s="38">
        <v>847</v>
      </c>
      <c r="G33" s="38">
        <v>847</v>
      </c>
      <c r="H33" s="38">
        <f t="shared" si="4"/>
        <v>36.19658119658119</v>
      </c>
      <c r="I33" s="38">
        <f t="shared" si="4"/>
        <v>100</v>
      </c>
    </row>
    <row r="34" spans="1:9" ht="12.75">
      <c r="A34" s="95" t="s">
        <v>233</v>
      </c>
      <c r="B34" s="97" t="s">
        <v>78</v>
      </c>
      <c r="C34" s="38">
        <v>14838</v>
      </c>
      <c r="D34" s="38">
        <v>14838</v>
      </c>
      <c r="E34" s="38">
        <v>584.9</v>
      </c>
      <c r="F34" s="38">
        <v>584.9</v>
      </c>
      <c r="G34" s="38">
        <v>584.9</v>
      </c>
      <c r="H34" s="38">
        <f t="shared" si="4"/>
        <v>3.94190591723952</v>
      </c>
      <c r="I34" s="38">
        <f t="shared" si="4"/>
        <v>100</v>
      </c>
    </row>
    <row r="35" spans="1:9" ht="12.75">
      <c r="A35" s="95" t="s">
        <v>234</v>
      </c>
      <c r="B35" s="96" t="s">
        <v>60</v>
      </c>
      <c r="C35" s="38">
        <f>C36+C38</f>
        <v>43247</v>
      </c>
      <c r="D35" s="38">
        <f>D36+D38</f>
        <v>43247</v>
      </c>
      <c r="E35" s="38">
        <f>E36+E38</f>
        <v>10545</v>
      </c>
      <c r="F35" s="38">
        <f>F36+F38</f>
        <v>10545</v>
      </c>
      <c r="G35" s="38">
        <f>G36+G38</f>
        <v>10545</v>
      </c>
      <c r="H35" s="38">
        <f t="shared" si="3"/>
        <v>24.383194210003005</v>
      </c>
      <c r="I35" s="38">
        <f t="shared" si="3"/>
        <v>100</v>
      </c>
    </row>
    <row r="36" spans="1:9" ht="12.75">
      <c r="A36" s="95" t="s">
        <v>235</v>
      </c>
      <c r="B36" s="97" t="s">
        <v>236</v>
      </c>
      <c r="C36" s="38">
        <f>C37</f>
        <v>36347</v>
      </c>
      <c r="D36" s="38">
        <f>D37</f>
        <v>36347</v>
      </c>
      <c r="E36" s="38">
        <f>E37</f>
        <v>10150.7</v>
      </c>
      <c r="F36" s="38">
        <f>F37</f>
        <v>10150.7</v>
      </c>
      <c r="G36" s="38">
        <f>G37</f>
        <v>10150.7</v>
      </c>
      <c r="H36" s="38">
        <f t="shared" si="3"/>
        <v>27.927201694775363</v>
      </c>
      <c r="I36" s="38">
        <f t="shared" si="3"/>
        <v>100</v>
      </c>
    </row>
    <row r="37" spans="1:9" ht="22.5">
      <c r="A37" s="95" t="s">
        <v>237</v>
      </c>
      <c r="B37" s="96" t="s">
        <v>238</v>
      </c>
      <c r="C37" s="38">
        <v>36347</v>
      </c>
      <c r="D37" s="38">
        <v>36347</v>
      </c>
      <c r="E37" s="38">
        <v>10150.7</v>
      </c>
      <c r="F37" s="38">
        <v>10150.7</v>
      </c>
      <c r="G37" s="38">
        <v>10150.7</v>
      </c>
      <c r="H37" s="38">
        <f t="shared" si="3"/>
        <v>27.927201694775363</v>
      </c>
      <c r="I37" s="38">
        <f t="shared" si="3"/>
        <v>100</v>
      </c>
    </row>
    <row r="38" spans="1:9" ht="12.75">
      <c r="A38" s="95" t="s">
        <v>239</v>
      </c>
      <c r="B38" s="97" t="s">
        <v>240</v>
      </c>
      <c r="C38" s="38">
        <f>C39</f>
        <v>6900</v>
      </c>
      <c r="D38" s="38">
        <f>D39</f>
        <v>6900</v>
      </c>
      <c r="E38" s="38">
        <f>E39</f>
        <v>394.3</v>
      </c>
      <c r="F38" s="38">
        <f>F39</f>
        <v>394.3</v>
      </c>
      <c r="G38" s="38">
        <f>G39</f>
        <v>394.3</v>
      </c>
      <c r="H38" s="38">
        <f t="shared" si="3"/>
        <v>5.714492753623189</v>
      </c>
      <c r="I38" s="38">
        <f t="shared" si="3"/>
        <v>100</v>
      </c>
    </row>
    <row r="39" spans="1:9" ht="22.5">
      <c r="A39" s="95" t="s">
        <v>241</v>
      </c>
      <c r="B39" s="96" t="s">
        <v>242</v>
      </c>
      <c r="C39" s="38">
        <v>6900</v>
      </c>
      <c r="D39" s="38">
        <v>6900</v>
      </c>
      <c r="E39" s="38">
        <v>394.3</v>
      </c>
      <c r="F39" s="38">
        <v>394.3</v>
      </c>
      <c r="G39" s="38">
        <v>394.3</v>
      </c>
      <c r="H39" s="38">
        <f t="shared" si="3"/>
        <v>5.714492753623189</v>
      </c>
      <c r="I39" s="38">
        <f t="shared" si="3"/>
        <v>100</v>
      </c>
    </row>
    <row r="40" spans="1:9" s="25" customFormat="1" ht="31.5" hidden="1">
      <c r="A40" s="100" t="s">
        <v>243</v>
      </c>
      <c r="B40" s="39" t="s">
        <v>61</v>
      </c>
      <c r="C40" s="36">
        <f aca="true" t="shared" si="5" ref="C40:G42">C41</f>
        <v>0</v>
      </c>
      <c r="D40" s="36">
        <f t="shared" si="5"/>
        <v>0</v>
      </c>
      <c r="E40" s="36">
        <f t="shared" si="5"/>
        <v>0</v>
      </c>
      <c r="F40" s="36">
        <f t="shared" si="5"/>
        <v>0</v>
      </c>
      <c r="G40" s="36">
        <f t="shared" si="5"/>
        <v>0</v>
      </c>
      <c r="H40" s="36" t="e">
        <f aca="true" t="shared" si="6" ref="H40:I43">(F40/D40)*100</f>
        <v>#DIV/0!</v>
      </c>
      <c r="I40" s="36" t="e">
        <f t="shared" si="6"/>
        <v>#DIV/0!</v>
      </c>
    </row>
    <row r="41" spans="1:9" s="25" customFormat="1" ht="12.75" hidden="1">
      <c r="A41" s="99" t="s">
        <v>244</v>
      </c>
      <c r="B41" s="80" t="s">
        <v>62</v>
      </c>
      <c r="C41" s="38">
        <f t="shared" si="5"/>
        <v>0</v>
      </c>
      <c r="D41" s="38">
        <f t="shared" si="5"/>
        <v>0</v>
      </c>
      <c r="E41" s="38">
        <f t="shared" si="5"/>
        <v>0</v>
      </c>
      <c r="F41" s="38">
        <f t="shared" si="5"/>
        <v>0</v>
      </c>
      <c r="G41" s="38">
        <f t="shared" si="5"/>
        <v>0</v>
      </c>
      <c r="H41" s="38" t="e">
        <f t="shared" si="6"/>
        <v>#DIV/0!</v>
      </c>
      <c r="I41" s="38" t="e">
        <f t="shared" si="6"/>
        <v>#DIV/0!</v>
      </c>
    </row>
    <row r="42" spans="1:9" ht="22.5" hidden="1">
      <c r="A42" s="99" t="s">
        <v>245</v>
      </c>
      <c r="B42" s="80" t="s">
        <v>63</v>
      </c>
      <c r="C42" s="38">
        <f t="shared" si="5"/>
        <v>0</v>
      </c>
      <c r="D42" s="38">
        <f t="shared" si="5"/>
        <v>0</v>
      </c>
      <c r="E42" s="38">
        <f t="shared" si="5"/>
        <v>0</v>
      </c>
      <c r="F42" s="38">
        <f t="shared" si="5"/>
        <v>0</v>
      </c>
      <c r="G42" s="38">
        <f t="shared" si="5"/>
        <v>0</v>
      </c>
      <c r="H42" s="38" t="e">
        <f t="shared" si="6"/>
        <v>#DIV/0!</v>
      </c>
      <c r="I42" s="38" t="e">
        <f t="shared" si="6"/>
        <v>#DIV/0!</v>
      </c>
    </row>
    <row r="43" spans="1:9" ht="22.5" hidden="1">
      <c r="A43" s="99" t="s">
        <v>246</v>
      </c>
      <c r="B43" s="80" t="s">
        <v>247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 t="e">
        <f t="shared" si="6"/>
        <v>#DIV/0!</v>
      </c>
      <c r="I43" s="38" t="e">
        <f t="shared" si="6"/>
        <v>#DIV/0!</v>
      </c>
    </row>
    <row r="44" spans="1:12" ht="31.5">
      <c r="A44" s="92" t="s">
        <v>248</v>
      </c>
      <c r="B44" s="93" t="s">
        <v>64</v>
      </c>
      <c r="C44" s="36">
        <f>C45+C55+C52</f>
        <v>11744</v>
      </c>
      <c r="D44" s="36">
        <f>D45+D55+D52</f>
        <v>11744</v>
      </c>
      <c r="E44" s="36">
        <f>E45+E55+E52</f>
        <v>1733.2</v>
      </c>
      <c r="F44" s="36">
        <f>F45+F55+F52</f>
        <v>1733.2</v>
      </c>
      <c r="G44" s="36">
        <f>G45+G55+G52</f>
        <v>1733.2</v>
      </c>
      <c r="H44" s="36">
        <f t="shared" si="3"/>
        <v>14.758174386920981</v>
      </c>
      <c r="I44" s="36">
        <f t="shared" si="3"/>
        <v>100</v>
      </c>
      <c r="J44" s="10"/>
      <c r="K44" s="10"/>
      <c r="L44" s="10"/>
    </row>
    <row r="45" spans="1:9" ht="56.25">
      <c r="A45" s="95" t="s">
        <v>249</v>
      </c>
      <c r="B45" s="96" t="s">
        <v>133</v>
      </c>
      <c r="C45" s="38">
        <f>C46+C48+C50</f>
        <v>9944</v>
      </c>
      <c r="D45" s="38">
        <f>D46+D48+D50</f>
        <v>9944</v>
      </c>
      <c r="E45" s="38">
        <f>E46+E48+E50</f>
        <v>1223.5</v>
      </c>
      <c r="F45" s="38">
        <f>F46+F48+F50</f>
        <v>1223.5</v>
      </c>
      <c r="G45" s="38">
        <f>G46+G48+G50</f>
        <v>1223.5</v>
      </c>
      <c r="H45" s="38">
        <f t="shared" si="3"/>
        <v>12.303901850362028</v>
      </c>
      <c r="I45" s="38">
        <f t="shared" si="3"/>
        <v>100</v>
      </c>
    </row>
    <row r="46" spans="1:9" ht="45">
      <c r="A46" s="95" t="s">
        <v>250</v>
      </c>
      <c r="B46" s="96" t="s">
        <v>178</v>
      </c>
      <c r="C46" s="38">
        <f>C47</f>
        <v>8000</v>
      </c>
      <c r="D46" s="38">
        <f>D47</f>
        <v>8000</v>
      </c>
      <c r="E46" s="38">
        <f>E47</f>
        <v>869.9</v>
      </c>
      <c r="F46" s="38">
        <f>F47</f>
        <v>869.9</v>
      </c>
      <c r="G46" s="38">
        <f>G47</f>
        <v>869.9</v>
      </c>
      <c r="H46" s="38">
        <f t="shared" si="3"/>
        <v>10.87375</v>
      </c>
      <c r="I46" s="38">
        <f t="shared" si="3"/>
        <v>100</v>
      </c>
    </row>
    <row r="47" spans="1:9" ht="56.25">
      <c r="A47" s="95" t="s">
        <v>251</v>
      </c>
      <c r="B47" s="97" t="s">
        <v>252</v>
      </c>
      <c r="C47" s="38">
        <v>8000</v>
      </c>
      <c r="D47" s="38">
        <v>8000</v>
      </c>
      <c r="E47" s="38">
        <v>869.9</v>
      </c>
      <c r="F47" s="38">
        <v>869.9</v>
      </c>
      <c r="G47" s="38">
        <v>869.9</v>
      </c>
      <c r="H47" s="38">
        <f t="shared" si="3"/>
        <v>10.87375</v>
      </c>
      <c r="I47" s="38">
        <f t="shared" si="3"/>
        <v>100</v>
      </c>
    </row>
    <row r="48" spans="1:9" ht="56.25">
      <c r="A48" s="95" t="s">
        <v>253</v>
      </c>
      <c r="B48" s="96" t="s">
        <v>134</v>
      </c>
      <c r="C48" s="38">
        <f>C49</f>
        <v>244</v>
      </c>
      <c r="D48" s="38">
        <f>D49</f>
        <v>244</v>
      </c>
      <c r="E48" s="38">
        <f>E49</f>
        <v>34.9</v>
      </c>
      <c r="F48" s="38">
        <f>F49</f>
        <v>34.9</v>
      </c>
      <c r="G48" s="38">
        <f>G49</f>
        <v>34.9</v>
      </c>
      <c r="H48" s="38">
        <f t="shared" si="3"/>
        <v>14.303278688524589</v>
      </c>
      <c r="I48" s="38">
        <f t="shared" si="3"/>
        <v>100</v>
      </c>
    </row>
    <row r="49" spans="1:9" ht="56.25">
      <c r="A49" s="95" t="s">
        <v>254</v>
      </c>
      <c r="B49" s="97" t="s">
        <v>255</v>
      </c>
      <c r="C49" s="38">
        <v>244</v>
      </c>
      <c r="D49" s="38">
        <v>244</v>
      </c>
      <c r="E49" s="38">
        <v>34.9</v>
      </c>
      <c r="F49" s="38">
        <v>34.9</v>
      </c>
      <c r="G49" s="38">
        <v>34.9</v>
      </c>
      <c r="H49" s="38">
        <f t="shared" si="3"/>
        <v>14.303278688524589</v>
      </c>
      <c r="I49" s="38">
        <f t="shared" si="3"/>
        <v>100</v>
      </c>
    </row>
    <row r="50" spans="1:9" ht="56.25">
      <c r="A50" s="95" t="s">
        <v>256</v>
      </c>
      <c r="B50" s="96" t="s">
        <v>179</v>
      </c>
      <c r="C50" s="38">
        <f>C51</f>
        <v>1700</v>
      </c>
      <c r="D50" s="38">
        <f>D51</f>
        <v>1700</v>
      </c>
      <c r="E50" s="38">
        <f>E51</f>
        <v>318.7</v>
      </c>
      <c r="F50" s="38">
        <f>F51</f>
        <v>318.7</v>
      </c>
      <c r="G50" s="38">
        <f>G51</f>
        <v>318.7</v>
      </c>
      <c r="H50" s="38">
        <f t="shared" si="3"/>
        <v>18.74705882352941</v>
      </c>
      <c r="I50" s="38">
        <f t="shared" si="3"/>
        <v>100</v>
      </c>
    </row>
    <row r="51" spans="1:9" ht="44.25" customHeight="1">
      <c r="A51" s="95" t="s">
        <v>257</v>
      </c>
      <c r="B51" s="96" t="s">
        <v>258</v>
      </c>
      <c r="C51" s="38">
        <v>1700</v>
      </c>
      <c r="D51" s="38">
        <v>1700</v>
      </c>
      <c r="E51" s="38">
        <v>318.7</v>
      </c>
      <c r="F51" s="38">
        <v>318.7</v>
      </c>
      <c r="G51" s="38">
        <v>318.7</v>
      </c>
      <c r="H51" s="38">
        <f t="shared" si="3"/>
        <v>18.74705882352941</v>
      </c>
      <c r="I51" s="38">
        <f t="shared" si="3"/>
        <v>100</v>
      </c>
    </row>
    <row r="52" spans="1:9" ht="33.75" hidden="1">
      <c r="A52" s="104" t="s">
        <v>388</v>
      </c>
      <c r="B52" s="96" t="s">
        <v>387</v>
      </c>
      <c r="C52" s="38">
        <f>C53</f>
        <v>0</v>
      </c>
      <c r="D52" s="38">
        <f aca="true" t="shared" si="7" ref="D52:G53">D53</f>
        <v>0</v>
      </c>
      <c r="E52" s="38">
        <f t="shared" si="7"/>
        <v>0</v>
      </c>
      <c r="F52" s="38">
        <f t="shared" si="7"/>
        <v>0</v>
      </c>
      <c r="G52" s="38">
        <f t="shared" si="7"/>
        <v>0</v>
      </c>
      <c r="H52" s="38">
        <v>0</v>
      </c>
      <c r="I52" s="38">
        <v>0</v>
      </c>
    </row>
    <row r="53" spans="1:9" ht="33.75" hidden="1">
      <c r="A53" s="104" t="s">
        <v>386</v>
      </c>
      <c r="B53" s="96" t="s">
        <v>385</v>
      </c>
      <c r="C53" s="38">
        <f>C54</f>
        <v>0</v>
      </c>
      <c r="D53" s="38">
        <f t="shared" si="7"/>
        <v>0</v>
      </c>
      <c r="E53" s="38">
        <f t="shared" si="7"/>
        <v>0</v>
      </c>
      <c r="F53" s="38">
        <f t="shared" si="7"/>
        <v>0</v>
      </c>
      <c r="G53" s="38">
        <f t="shared" si="7"/>
        <v>0</v>
      </c>
      <c r="H53" s="38">
        <v>0</v>
      </c>
      <c r="I53" s="38">
        <v>0</v>
      </c>
    </row>
    <row r="54" spans="1:9" ht="78.75" hidden="1">
      <c r="A54" s="104" t="s">
        <v>384</v>
      </c>
      <c r="B54" s="96" t="s">
        <v>383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</row>
    <row r="55" spans="1:9" ht="56.25">
      <c r="A55" s="95" t="s">
        <v>259</v>
      </c>
      <c r="B55" s="96" t="s">
        <v>180</v>
      </c>
      <c r="C55" s="38">
        <f aca="true" t="shared" si="8" ref="C55:G56">C56</f>
        <v>1800</v>
      </c>
      <c r="D55" s="38">
        <f t="shared" si="8"/>
        <v>1800</v>
      </c>
      <c r="E55" s="38">
        <f t="shared" si="8"/>
        <v>509.7</v>
      </c>
      <c r="F55" s="38">
        <f t="shared" si="8"/>
        <v>509.7</v>
      </c>
      <c r="G55" s="38">
        <f t="shared" si="8"/>
        <v>509.7</v>
      </c>
      <c r="H55" s="38">
        <f t="shared" si="3"/>
        <v>28.316666666666666</v>
      </c>
      <c r="I55" s="38">
        <f t="shared" si="3"/>
        <v>100</v>
      </c>
    </row>
    <row r="56" spans="1:9" ht="56.25">
      <c r="A56" s="95" t="s">
        <v>260</v>
      </c>
      <c r="B56" s="101" t="s">
        <v>170</v>
      </c>
      <c r="C56" s="38">
        <f t="shared" si="8"/>
        <v>1800</v>
      </c>
      <c r="D56" s="38">
        <f t="shared" si="8"/>
        <v>1800</v>
      </c>
      <c r="E56" s="38">
        <f t="shared" si="8"/>
        <v>509.7</v>
      </c>
      <c r="F56" s="38">
        <f t="shared" si="8"/>
        <v>509.7</v>
      </c>
      <c r="G56" s="38">
        <f t="shared" si="8"/>
        <v>509.7</v>
      </c>
      <c r="H56" s="38">
        <f t="shared" si="3"/>
        <v>28.316666666666666</v>
      </c>
      <c r="I56" s="38">
        <f t="shared" si="3"/>
        <v>100</v>
      </c>
    </row>
    <row r="57" spans="1:9" ht="56.25">
      <c r="A57" s="95" t="s">
        <v>261</v>
      </c>
      <c r="B57" s="97" t="s">
        <v>262</v>
      </c>
      <c r="C57" s="38">
        <v>1800</v>
      </c>
      <c r="D57" s="38">
        <v>1800</v>
      </c>
      <c r="E57" s="38">
        <v>509.7</v>
      </c>
      <c r="F57" s="38">
        <v>509.7</v>
      </c>
      <c r="G57" s="38">
        <v>509.7</v>
      </c>
      <c r="H57" s="38">
        <f aca="true" t="shared" si="9" ref="H57:H62">(F57/D57)*100</f>
        <v>28.316666666666666</v>
      </c>
      <c r="I57" s="38">
        <f t="shared" si="3"/>
        <v>100</v>
      </c>
    </row>
    <row r="58" spans="1:12" ht="21" hidden="1">
      <c r="A58" s="92" t="s">
        <v>263</v>
      </c>
      <c r="B58" s="93" t="s">
        <v>264</v>
      </c>
      <c r="C58" s="36">
        <f aca="true" t="shared" si="10" ref="C58:G60">C59</f>
        <v>0</v>
      </c>
      <c r="D58" s="36">
        <f t="shared" si="10"/>
        <v>0</v>
      </c>
      <c r="E58" s="36">
        <f t="shared" si="10"/>
        <v>0</v>
      </c>
      <c r="F58" s="36">
        <f t="shared" si="10"/>
        <v>0</v>
      </c>
      <c r="G58" s="36">
        <f t="shared" si="10"/>
        <v>0</v>
      </c>
      <c r="H58" s="36" t="e">
        <f t="shared" si="9"/>
        <v>#DIV/0!</v>
      </c>
      <c r="I58" s="36" t="e">
        <f>(G58/E58)*100</f>
        <v>#DIV/0!</v>
      </c>
      <c r="J58" s="10"/>
      <c r="K58" s="10"/>
      <c r="L58" s="10"/>
    </row>
    <row r="59" spans="1:12" ht="12.75" hidden="1">
      <c r="A59" s="95" t="s">
        <v>265</v>
      </c>
      <c r="B59" s="97" t="s">
        <v>165</v>
      </c>
      <c r="C59" s="38">
        <f t="shared" si="10"/>
        <v>0</v>
      </c>
      <c r="D59" s="38">
        <f t="shared" si="10"/>
        <v>0</v>
      </c>
      <c r="E59" s="38">
        <f t="shared" si="10"/>
        <v>0</v>
      </c>
      <c r="F59" s="38">
        <f t="shared" si="10"/>
        <v>0</v>
      </c>
      <c r="G59" s="38">
        <f t="shared" si="10"/>
        <v>0</v>
      </c>
      <c r="H59" s="38" t="e">
        <f t="shared" si="9"/>
        <v>#DIV/0!</v>
      </c>
      <c r="I59" s="38" t="e">
        <f>(G59/E59)*100</f>
        <v>#DIV/0!</v>
      </c>
      <c r="J59" s="13"/>
      <c r="K59" s="13"/>
      <c r="L59" s="13"/>
    </row>
    <row r="60" spans="1:12" ht="12.75" hidden="1">
      <c r="A60" s="95" t="s">
        <v>266</v>
      </c>
      <c r="B60" s="97" t="s">
        <v>166</v>
      </c>
      <c r="C60" s="38">
        <f t="shared" si="10"/>
        <v>0</v>
      </c>
      <c r="D60" s="38">
        <f t="shared" si="10"/>
        <v>0</v>
      </c>
      <c r="E60" s="38">
        <f t="shared" si="10"/>
        <v>0</v>
      </c>
      <c r="F60" s="38">
        <f t="shared" si="10"/>
        <v>0</v>
      </c>
      <c r="G60" s="38">
        <f t="shared" si="10"/>
        <v>0</v>
      </c>
      <c r="H60" s="38" t="e">
        <f t="shared" si="9"/>
        <v>#DIV/0!</v>
      </c>
      <c r="I60" s="38" t="e">
        <f>(G60/E60)*100</f>
        <v>#DIV/0!</v>
      </c>
      <c r="J60" s="13"/>
      <c r="K60" s="13"/>
      <c r="L60" s="13"/>
    </row>
    <row r="61" spans="1:12" ht="12.75" hidden="1">
      <c r="A61" s="95" t="s">
        <v>267</v>
      </c>
      <c r="B61" s="97" t="s">
        <v>167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 t="e">
        <f t="shared" si="9"/>
        <v>#DIV/0!</v>
      </c>
      <c r="I61" s="38" t="e">
        <f>(G61/E61)*100</f>
        <v>#DIV/0!</v>
      </c>
      <c r="J61" s="13"/>
      <c r="K61" s="13"/>
      <c r="L61" s="13"/>
    </row>
    <row r="62" spans="1:12" ht="21">
      <c r="A62" s="92" t="s">
        <v>268</v>
      </c>
      <c r="B62" s="93" t="s">
        <v>65</v>
      </c>
      <c r="C62" s="36">
        <f>C63+C65+C68+C73</f>
        <v>9053</v>
      </c>
      <c r="D62" s="36">
        <f>D63+D65+D68+D73</f>
        <v>9053</v>
      </c>
      <c r="E62" s="36">
        <f>E63+E65+E68+E73</f>
        <v>1062.1999999999998</v>
      </c>
      <c r="F62" s="36">
        <f>F63+F65+F68+F73</f>
        <v>969</v>
      </c>
      <c r="G62" s="36">
        <f>G63+G65+G68+G73</f>
        <v>969</v>
      </c>
      <c r="H62" s="36">
        <f t="shared" si="9"/>
        <v>10.703634154423948</v>
      </c>
      <c r="I62" s="36">
        <f>(G62/E62)*100</f>
        <v>91.22575786104314</v>
      </c>
      <c r="J62" s="10"/>
      <c r="K62" s="10"/>
      <c r="L62" s="10"/>
    </row>
    <row r="63" spans="1:9" ht="12.75">
      <c r="A63" s="95" t="s">
        <v>269</v>
      </c>
      <c r="B63" s="102" t="s">
        <v>270</v>
      </c>
      <c r="C63" s="38">
        <f>C64</f>
        <v>553</v>
      </c>
      <c r="D63" s="38">
        <f>D64</f>
        <v>553</v>
      </c>
      <c r="E63" s="38">
        <f>E64</f>
        <v>553</v>
      </c>
      <c r="F63" s="38">
        <f>F64</f>
        <v>459.8</v>
      </c>
      <c r="G63" s="38">
        <f>G64</f>
        <v>459.8</v>
      </c>
      <c r="H63" s="38">
        <f aca="true" t="shared" si="11" ref="H63:H70">(F63/D63)*100</f>
        <v>83.14647377938518</v>
      </c>
      <c r="I63" s="38">
        <f aca="true" t="shared" si="12" ref="I63:I76">(G63/E63)*100</f>
        <v>83.14647377938518</v>
      </c>
    </row>
    <row r="64" spans="1:9" ht="22.5">
      <c r="A64" s="95" t="s">
        <v>271</v>
      </c>
      <c r="B64" s="102" t="s">
        <v>272</v>
      </c>
      <c r="C64" s="38">
        <v>553</v>
      </c>
      <c r="D64" s="38">
        <v>553</v>
      </c>
      <c r="E64" s="38">
        <v>553</v>
      </c>
      <c r="F64" s="38">
        <v>459.8</v>
      </c>
      <c r="G64" s="38">
        <v>459.8</v>
      </c>
      <c r="H64" s="38">
        <f t="shared" si="11"/>
        <v>83.14647377938518</v>
      </c>
      <c r="I64" s="38">
        <f t="shared" si="12"/>
        <v>83.14647377938518</v>
      </c>
    </row>
    <row r="65" spans="1:9" ht="56.25">
      <c r="A65" s="95" t="s">
        <v>273</v>
      </c>
      <c r="B65" s="103" t="s">
        <v>274</v>
      </c>
      <c r="C65" s="38">
        <f aca="true" t="shared" si="13" ref="C65:G66">C66</f>
        <v>500</v>
      </c>
      <c r="D65" s="38">
        <f t="shared" si="13"/>
        <v>500</v>
      </c>
      <c r="E65" s="38">
        <f t="shared" si="13"/>
        <v>81.9</v>
      </c>
      <c r="F65" s="38">
        <f t="shared" si="13"/>
        <v>81.9</v>
      </c>
      <c r="G65" s="38">
        <f t="shared" si="13"/>
        <v>81.9</v>
      </c>
      <c r="H65" s="38">
        <f t="shared" si="11"/>
        <v>16.38</v>
      </c>
      <c r="I65" s="38">
        <f t="shared" si="12"/>
        <v>100</v>
      </c>
    </row>
    <row r="66" spans="1:9" ht="67.5">
      <c r="A66" s="95" t="s">
        <v>275</v>
      </c>
      <c r="B66" s="103" t="s">
        <v>276</v>
      </c>
      <c r="C66" s="38">
        <f t="shared" si="13"/>
        <v>500</v>
      </c>
      <c r="D66" s="38">
        <f t="shared" si="13"/>
        <v>500</v>
      </c>
      <c r="E66" s="38">
        <f t="shared" si="13"/>
        <v>81.9</v>
      </c>
      <c r="F66" s="38">
        <f t="shared" si="13"/>
        <v>81.9</v>
      </c>
      <c r="G66" s="38">
        <f t="shared" si="13"/>
        <v>81.9</v>
      </c>
      <c r="H66" s="38">
        <f t="shared" si="11"/>
        <v>16.38</v>
      </c>
      <c r="I66" s="38">
        <f t="shared" si="12"/>
        <v>100</v>
      </c>
    </row>
    <row r="67" spans="1:9" ht="67.5">
      <c r="A67" s="95" t="s">
        <v>277</v>
      </c>
      <c r="B67" s="96" t="s">
        <v>278</v>
      </c>
      <c r="C67" s="38">
        <v>500</v>
      </c>
      <c r="D67" s="38">
        <v>500</v>
      </c>
      <c r="E67" s="38">
        <v>81.9</v>
      </c>
      <c r="F67" s="38">
        <v>81.9</v>
      </c>
      <c r="G67" s="38">
        <v>81.9</v>
      </c>
      <c r="H67" s="38">
        <f t="shared" si="11"/>
        <v>16.38</v>
      </c>
      <c r="I67" s="38">
        <f t="shared" si="12"/>
        <v>100</v>
      </c>
    </row>
    <row r="68" spans="1:9" ht="22.5">
      <c r="A68" s="95" t="s">
        <v>279</v>
      </c>
      <c r="B68" s="96" t="s">
        <v>280</v>
      </c>
      <c r="C68" s="38">
        <f>C69+C71</f>
        <v>8000</v>
      </c>
      <c r="D68" s="38">
        <f>D69+D71</f>
        <v>8000</v>
      </c>
      <c r="E68" s="38">
        <f>E69+E71</f>
        <v>427.29999999999995</v>
      </c>
      <c r="F68" s="38">
        <f>F69+F71</f>
        <v>427.29999999999995</v>
      </c>
      <c r="G68" s="38">
        <f>G69+G71</f>
        <v>427.29999999999995</v>
      </c>
      <c r="H68" s="38">
        <f t="shared" si="11"/>
        <v>5.34125</v>
      </c>
      <c r="I68" s="38">
        <f t="shared" si="12"/>
        <v>100</v>
      </c>
    </row>
    <row r="69" spans="1:9" ht="22.5">
      <c r="A69" s="95" t="s">
        <v>281</v>
      </c>
      <c r="B69" s="96" t="s">
        <v>66</v>
      </c>
      <c r="C69" s="38">
        <f>C70</f>
        <v>1000</v>
      </c>
      <c r="D69" s="38">
        <f>D70</f>
        <v>1000</v>
      </c>
      <c r="E69" s="38">
        <f>E70</f>
        <v>229.6</v>
      </c>
      <c r="F69" s="38">
        <f>F70</f>
        <v>229.6</v>
      </c>
      <c r="G69" s="38">
        <f>G70</f>
        <v>229.6</v>
      </c>
      <c r="H69" s="38">
        <f t="shared" si="11"/>
        <v>22.96</v>
      </c>
      <c r="I69" s="38">
        <f t="shared" si="12"/>
        <v>100</v>
      </c>
    </row>
    <row r="70" spans="1:9" ht="33.75">
      <c r="A70" s="95" t="s">
        <v>282</v>
      </c>
      <c r="B70" s="97" t="s">
        <v>283</v>
      </c>
      <c r="C70" s="38">
        <v>1000</v>
      </c>
      <c r="D70" s="38">
        <v>1000</v>
      </c>
      <c r="E70" s="38">
        <v>229.6</v>
      </c>
      <c r="F70" s="38">
        <v>229.6</v>
      </c>
      <c r="G70" s="38">
        <v>229.6</v>
      </c>
      <c r="H70" s="38">
        <f t="shared" si="11"/>
        <v>22.96</v>
      </c>
      <c r="I70" s="38">
        <f t="shared" si="12"/>
        <v>100</v>
      </c>
    </row>
    <row r="71" spans="1:9" s="6" customFormat="1" ht="33.75">
      <c r="A71" s="95" t="s">
        <v>284</v>
      </c>
      <c r="B71" s="96" t="s">
        <v>135</v>
      </c>
      <c r="C71" s="41">
        <f>C72</f>
        <v>7000</v>
      </c>
      <c r="D71" s="41">
        <f>D72</f>
        <v>7000</v>
      </c>
      <c r="E71" s="41">
        <f>E72</f>
        <v>197.7</v>
      </c>
      <c r="F71" s="41">
        <f>F72</f>
        <v>197.7</v>
      </c>
      <c r="G71" s="41">
        <f>G72</f>
        <v>197.7</v>
      </c>
      <c r="H71" s="38">
        <f>(F71/D71)*100</f>
        <v>2.8242857142857143</v>
      </c>
      <c r="I71" s="38">
        <f t="shared" si="12"/>
        <v>100</v>
      </c>
    </row>
    <row r="72" spans="1:9" s="6" customFormat="1" ht="33.75">
      <c r="A72" s="95" t="s">
        <v>285</v>
      </c>
      <c r="B72" s="96" t="s">
        <v>286</v>
      </c>
      <c r="C72" s="41">
        <v>7000</v>
      </c>
      <c r="D72" s="41">
        <v>7000</v>
      </c>
      <c r="E72" s="41">
        <v>197.7</v>
      </c>
      <c r="F72" s="41">
        <v>197.7</v>
      </c>
      <c r="G72" s="41">
        <v>197.7</v>
      </c>
      <c r="H72" s="38">
        <f aca="true" t="shared" si="14" ref="H72:H78">(F72/D72)*100</f>
        <v>2.8242857142857143</v>
      </c>
      <c r="I72" s="38">
        <f t="shared" si="12"/>
        <v>100</v>
      </c>
    </row>
    <row r="73" spans="1:9" s="6" customFormat="1" ht="45" hidden="1">
      <c r="A73" s="104" t="s">
        <v>394</v>
      </c>
      <c r="B73" s="96" t="s">
        <v>393</v>
      </c>
      <c r="C73" s="41">
        <f>C74</f>
        <v>0</v>
      </c>
      <c r="D73" s="41">
        <f aca="true" t="shared" si="15" ref="D73:G74">D74</f>
        <v>0</v>
      </c>
      <c r="E73" s="41">
        <f t="shared" si="15"/>
        <v>0</v>
      </c>
      <c r="F73" s="41">
        <f t="shared" si="15"/>
        <v>0</v>
      </c>
      <c r="G73" s="41">
        <f t="shared" si="15"/>
        <v>0</v>
      </c>
      <c r="H73" s="38">
        <v>0</v>
      </c>
      <c r="I73" s="38">
        <v>0</v>
      </c>
    </row>
    <row r="74" spans="1:9" s="6" customFormat="1" ht="45" hidden="1">
      <c r="A74" s="104" t="s">
        <v>392</v>
      </c>
      <c r="B74" s="96" t="s">
        <v>391</v>
      </c>
      <c r="C74" s="41">
        <f>C75</f>
        <v>0</v>
      </c>
      <c r="D74" s="41">
        <f t="shared" si="15"/>
        <v>0</v>
      </c>
      <c r="E74" s="41">
        <f t="shared" si="15"/>
        <v>0</v>
      </c>
      <c r="F74" s="41">
        <f t="shared" si="15"/>
        <v>0</v>
      </c>
      <c r="G74" s="41">
        <f t="shared" si="15"/>
        <v>0</v>
      </c>
      <c r="H74" s="38">
        <v>0</v>
      </c>
      <c r="I74" s="38">
        <v>0</v>
      </c>
    </row>
    <row r="75" spans="1:9" s="6" customFormat="1" ht="56.25" hidden="1">
      <c r="A75" s="104" t="s">
        <v>390</v>
      </c>
      <c r="B75" s="96" t="s">
        <v>389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38">
        <v>0</v>
      </c>
      <c r="I75" s="38">
        <v>0</v>
      </c>
    </row>
    <row r="76" spans="1:9" s="105" customFormat="1" ht="12.75">
      <c r="A76" s="92" t="s">
        <v>287</v>
      </c>
      <c r="B76" s="98" t="s">
        <v>169</v>
      </c>
      <c r="C76" s="40">
        <f aca="true" t="shared" si="16" ref="C76:G77">C77</f>
        <v>70</v>
      </c>
      <c r="D76" s="40">
        <f t="shared" si="16"/>
        <v>70</v>
      </c>
      <c r="E76" s="40">
        <f t="shared" si="16"/>
        <v>10.5</v>
      </c>
      <c r="F76" s="40">
        <f t="shared" si="16"/>
        <v>10.5</v>
      </c>
      <c r="G76" s="40">
        <f t="shared" si="16"/>
        <v>10.5</v>
      </c>
      <c r="H76" s="36">
        <f t="shared" si="14"/>
        <v>15</v>
      </c>
      <c r="I76" s="36">
        <f t="shared" si="12"/>
        <v>100</v>
      </c>
    </row>
    <row r="77" spans="1:12" ht="22.5">
      <c r="A77" s="95" t="s">
        <v>288</v>
      </c>
      <c r="B77" s="96" t="s">
        <v>3</v>
      </c>
      <c r="C77" s="38">
        <f t="shared" si="16"/>
        <v>70</v>
      </c>
      <c r="D77" s="38">
        <f t="shared" si="16"/>
        <v>70</v>
      </c>
      <c r="E77" s="38">
        <f t="shared" si="16"/>
        <v>10.5</v>
      </c>
      <c r="F77" s="38">
        <f t="shared" si="16"/>
        <v>10.5</v>
      </c>
      <c r="G77" s="38">
        <f t="shared" si="16"/>
        <v>10.5</v>
      </c>
      <c r="H77" s="38">
        <f t="shared" si="14"/>
        <v>15</v>
      </c>
      <c r="I77" s="38">
        <f>(G77/E77)*100</f>
        <v>100</v>
      </c>
      <c r="J77" s="10"/>
      <c r="K77" s="10"/>
      <c r="L77" s="10"/>
    </row>
    <row r="78" spans="1:9" ht="22.5">
      <c r="A78" s="95" t="s">
        <v>289</v>
      </c>
      <c r="B78" s="96" t="s">
        <v>290</v>
      </c>
      <c r="C78" s="38">
        <v>70</v>
      </c>
      <c r="D78" s="38">
        <v>70</v>
      </c>
      <c r="E78" s="38">
        <v>10.5</v>
      </c>
      <c r="F78" s="38">
        <v>10.5</v>
      </c>
      <c r="G78" s="38">
        <v>10.5</v>
      </c>
      <c r="H78" s="38">
        <f t="shared" si="14"/>
        <v>15</v>
      </c>
      <c r="I78" s="38">
        <f>(G78/E78)*100</f>
        <v>100</v>
      </c>
    </row>
    <row r="79" spans="1:9" s="25" customFormat="1" ht="12.75">
      <c r="A79" s="100" t="s">
        <v>291</v>
      </c>
      <c r="B79" s="39" t="s">
        <v>67</v>
      </c>
      <c r="C79" s="36">
        <f>C80+C82</f>
        <v>0</v>
      </c>
      <c r="D79" s="36">
        <f>D80+D82</f>
        <v>0</v>
      </c>
      <c r="E79" s="36">
        <f>E80+E82</f>
        <v>0</v>
      </c>
      <c r="F79" s="36">
        <f>F80+F82</f>
        <v>11.9</v>
      </c>
      <c r="G79" s="36">
        <f>G80+G82</f>
        <v>11.9</v>
      </c>
      <c r="H79" s="36">
        <v>0</v>
      </c>
      <c r="I79" s="36">
        <v>0</v>
      </c>
    </row>
    <row r="80" spans="1:9" ht="12.75" hidden="1">
      <c r="A80" s="99" t="s">
        <v>292</v>
      </c>
      <c r="B80" s="80" t="s">
        <v>68</v>
      </c>
      <c r="C80" s="38">
        <f>C81</f>
        <v>0</v>
      </c>
      <c r="D80" s="38">
        <f>D81</f>
        <v>0</v>
      </c>
      <c r="E80" s="38">
        <f>E81</f>
        <v>0</v>
      </c>
      <c r="F80" s="38">
        <f>F81</f>
        <v>0</v>
      </c>
      <c r="G80" s="38">
        <f>G81</f>
        <v>0</v>
      </c>
      <c r="H80" s="38" t="e">
        <f>(F80/D80)*100</f>
        <v>#DIV/0!</v>
      </c>
      <c r="I80" s="38" t="e">
        <f>(G80/E80)*100</f>
        <v>#DIV/0!</v>
      </c>
    </row>
    <row r="81" spans="1:9" ht="22.5" hidden="1">
      <c r="A81" s="99" t="s">
        <v>293</v>
      </c>
      <c r="B81" s="80" t="s">
        <v>294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 t="e">
        <f>(F81/D81)*100</f>
        <v>#DIV/0!</v>
      </c>
      <c r="I81" s="38" t="e">
        <f>(G81/E81)*100</f>
        <v>#DIV/0!</v>
      </c>
    </row>
    <row r="82" spans="1:12" ht="12.75">
      <c r="A82" s="99" t="s">
        <v>295</v>
      </c>
      <c r="B82" s="80" t="s">
        <v>69</v>
      </c>
      <c r="C82" s="38">
        <f>C83</f>
        <v>0</v>
      </c>
      <c r="D82" s="38">
        <f>D83</f>
        <v>0</v>
      </c>
      <c r="E82" s="38">
        <f>E83</f>
        <v>0</v>
      </c>
      <c r="F82" s="38">
        <f>F83</f>
        <v>11.9</v>
      </c>
      <c r="G82" s="38">
        <f>G83</f>
        <v>11.9</v>
      </c>
      <c r="H82" s="38">
        <v>0</v>
      </c>
      <c r="I82" s="38">
        <v>0</v>
      </c>
      <c r="J82" s="10"/>
      <c r="K82" s="10"/>
      <c r="L82" s="10"/>
    </row>
    <row r="83" spans="1:9" ht="12.75">
      <c r="A83" s="99" t="s">
        <v>296</v>
      </c>
      <c r="B83" s="80" t="s">
        <v>297</v>
      </c>
      <c r="C83" s="38">
        <v>0</v>
      </c>
      <c r="D83" s="38">
        <v>0</v>
      </c>
      <c r="E83" s="38">
        <v>0</v>
      </c>
      <c r="F83" s="38">
        <v>11.9</v>
      </c>
      <c r="G83" s="38">
        <v>11.9</v>
      </c>
      <c r="H83" s="38">
        <v>0</v>
      </c>
      <c r="I83" s="38">
        <v>0</v>
      </c>
    </row>
    <row r="84" spans="1:9" s="25" customFormat="1" ht="12.75">
      <c r="A84" s="92" t="s">
        <v>298</v>
      </c>
      <c r="B84" s="94" t="s">
        <v>70</v>
      </c>
      <c r="C84" s="36">
        <f>C85+C108+C116</f>
        <v>81493.79999999999</v>
      </c>
      <c r="D84" s="36">
        <f>D85+D108+D116</f>
        <v>98081.7</v>
      </c>
      <c r="E84" s="36">
        <f>E85+E108+E116</f>
        <v>19562.6</v>
      </c>
      <c r="F84" s="36">
        <f>F85+F108+F116</f>
        <v>23038.799999999996</v>
      </c>
      <c r="G84" s="36">
        <f>G85+G108+G116</f>
        <v>23038.799999999996</v>
      </c>
      <c r="H84" s="36">
        <f aca="true" t="shared" si="17" ref="H84:I87">(F84/D84)*100</f>
        <v>23.489397104658664</v>
      </c>
      <c r="I84" s="36">
        <f t="shared" si="17"/>
        <v>117.76962162493736</v>
      </c>
    </row>
    <row r="85" spans="1:9" ht="22.5">
      <c r="A85" s="95" t="s">
        <v>299</v>
      </c>
      <c r="B85" s="96" t="s">
        <v>181</v>
      </c>
      <c r="C85" s="38">
        <f>C86+C89+C98+C101</f>
        <v>81493.79999999999</v>
      </c>
      <c r="D85" s="38">
        <f>D86+D89+D98+D101</f>
        <v>98081.7</v>
      </c>
      <c r="E85" s="38">
        <f>E86+E89+E98+E101</f>
        <v>19562.6</v>
      </c>
      <c r="F85" s="38">
        <f>F86+F89+F98+F101</f>
        <v>24152.999999999996</v>
      </c>
      <c r="G85" s="38">
        <f>G86+G89+G98+G101</f>
        <v>24152.999999999996</v>
      </c>
      <c r="H85" s="38">
        <f t="shared" si="17"/>
        <v>24.62538883400267</v>
      </c>
      <c r="I85" s="38">
        <f t="shared" si="17"/>
        <v>123.46518356455685</v>
      </c>
    </row>
    <row r="86" spans="1:9" ht="22.5">
      <c r="A86" s="95" t="s">
        <v>300</v>
      </c>
      <c r="B86" s="96" t="s">
        <v>71</v>
      </c>
      <c r="C86" s="38">
        <f aca="true" t="shared" si="18" ref="C86:G87">C87</f>
        <v>9566.3</v>
      </c>
      <c r="D86" s="38">
        <f t="shared" si="18"/>
        <v>9587.4</v>
      </c>
      <c r="E86" s="38">
        <f t="shared" si="18"/>
        <v>2382.8</v>
      </c>
      <c r="F86" s="38">
        <f t="shared" si="18"/>
        <v>2382.8</v>
      </c>
      <c r="G86" s="38">
        <f t="shared" si="18"/>
        <v>2382.8</v>
      </c>
      <c r="H86" s="38">
        <f t="shared" si="17"/>
        <v>24.853453491040327</v>
      </c>
      <c r="I86" s="38">
        <f t="shared" si="17"/>
        <v>100</v>
      </c>
    </row>
    <row r="87" spans="1:9" ht="12.75">
      <c r="A87" s="95" t="s">
        <v>301</v>
      </c>
      <c r="B87" s="96" t="s">
        <v>72</v>
      </c>
      <c r="C87" s="38">
        <f t="shared" si="18"/>
        <v>9566.3</v>
      </c>
      <c r="D87" s="38">
        <f t="shared" si="18"/>
        <v>9587.4</v>
      </c>
      <c r="E87" s="38">
        <f t="shared" si="18"/>
        <v>2382.8</v>
      </c>
      <c r="F87" s="38">
        <f t="shared" si="18"/>
        <v>2382.8</v>
      </c>
      <c r="G87" s="38">
        <f t="shared" si="18"/>
        <v>2382.8</v>
      </c>
      <c r="H87" s="38">
        <f>(F87/D87)*100</f>
        <v>24.853453491040327</v>
      </c>
      <c r="I87" s="38">
        <f t="shared" si="17"/>
        <v>100</v>
      </c>
    </row>
    <row r="88" spans="1:9" ht="22.5">
      <c r="A88" s="95" t="s">
        <v>302</v>
      </c>
      <c r="B88" s="96" t="s">
        <v>303</v>
      </c>
      <c r="C88" s="38">
        <v>9566.3</v>
      </c>
      <c r="D88" s="38">
        <v>9587.4</v>
      </c>
      <c r="E88" s="38">
        <v>2382.8</v>
      </c>
      <c r="F88" s="38">
        <v>2382.8</v>
      </c>
      <c r="G88" s="38">
        <v>2382.8</v>
      </c>
      <c r="H88" s="38">
        <f aca="true" t="shared" si="19" ref="H88:I92">(F88/D88)*100</f>
        <v>24.853453491040327</v>
      </c>
      <c r="I88" s="38">
        <f t="shared" si="19"/>
        <v>100</v>
      </c>
    </row>
    <row r="89" spans="1:9" ht="22.5">
      <c r="A89" s="95" t="s">
        <v>304</v>
      </c>
      <c r="B89" s="96" t="s">
        <v>182</v>
      </c>
      <c r="C89" s="38">
        <f>C90+C93+C96</f>
        <v>40988.7</v>
      </c>
      <c r="D89" s="38">
        <f>D90+D93+D96</f>
        <v>47043.9</v>
      </c>
      <c r="E89" s="38">
        <f>E90+E93+E96</f>
        <v>15358.3</v>
      </c>
      <c r="F89" s="38">
        <f>F90+F93+F96</f>
        <v>19960.8</v>
      </c>
      <c r="G89" s="38">
        <f>G90+G93+G96</f>
        <v>19960.8</v>
      </c>
      <c r="H89" s="38">
        <f t="shared" si="19"/>
        <v>42.43015566311466</v>
      </c>
      <c r="I89" s="38">
        <f t="shared" si="19"/>
        <v>129.96750942487125</v>
      </c>
    </row>
    <row r="90" spans="1:9" ht="67.5">
      <c r="A90" s="95" t="s">
        <v>305</v>
      </c>
      <c r="B90" s="96" t="s">
        <v>306</v>
      </c>
      <c r="C90" s="38">
        <f aca="true" t="shared" si="20" ref="C90:G91">C91</f>
        <v>40988.7</v>
      </c>
      <c r="D90" s="38">
        <f t="shared" si="20"/>
        <v>47043.9</v>
      </c>
      <c r="E90" s="38">
        <f t="shared" si="20"/>
        <v>15358.3</v>
      </c>
      <c r="F90" s="38">
        <f t="shared" si="20"/>
        <v>19960.8</v>
      </c>
      <c r="G90" s="38">
        <f t="shared" si="20"/>
        <v>19960.8</v>
      </c>
      <c r="H90" s="38">
        <f t="shared" si="19"/>
        <v>42.43015566311466</v>
      </c>
      <c r="I90" s="38">
        <f t="shared" si="19"/>
        <v>129.96750942487125</v>
      </c>
    </row>
    <row r="91" spans="1:9" ht="67.5">
      <c r="A91" s="95" t="s">
        <v>307</v>
      </c>
      <c r="B91" s="96" t="s">
        <v>308</v>
      </c>
      <c r="C91" s="38">
        <f t="shared" si="20"/>
        <v>40988.7</v>
      </c>
      <c r="D91" s="38">
        <f t="shared" si="20"/>
        <v>47043.9</v>
      </c>
      <c r="E91" s="38">
        <f t="shared" si="20"/>
        <v>15358.3</v>
      </c>
      <c r="F91" s="38">
        <f t="shared" si="20"/>
        <v>19960.8</v>
      </c>
      <c r="G91" s="38">
        <f t="shared" si="20"/>
        <v>19960.8</v>
      </c>
      <c r="H91" s="38">
        <f>(F91/D91)*100</f>
        <v>42.43015566311466</v>
      </c>
      <c r="I91" s="38">
        <f t="shared" si="19"/>
        <v>129.96750942487125</v>
      </c>
    </row>
    <row r="92" spans="1:9" ht="48" customHeight="1">
      <c r="A92" s="95" t="s">
        <v>309</v>
      </c>
      <c r="B92" s="96" t="s">
        <v>310</v>
      </c>
      <c r="C92" s="38">
        <v>40988.7</v>
      </c>
      <c r="D92" s="38">
        <v>47043.9</v>
      </c>
      <c r="E92" s="38">
        <v>15358.3</v>
      </c>
      <c r="F92" s="38">
        <v>19960.8</v>
      </c>
      <c r="G92" s="38">
        <v>19960.8</v>
      </c>
      <c r="H92" s="38">
        <f>(F92/D92)*100</f>
        <v>42.43015566311466</v>
      </c>
      <c r="I92" s="38">
        <f t="shared" si="19"/>
        <v>129.96750942487125</v>
      </c>
    </row>
    <row r="93" spans="1:9" ht="56.25" hidden="1">
      <c r="A93" s="95" t="s">
        <v>311</v>
      </c>
      <c r="B93" s="96" t="s">
        <v>312</v>
      </c>
      <c r="C93" s="38">
        <f aca="true" t="shared" si="21" ref="C93:G94">C94</f>
        <v>0</v>
      </c>
      <c r="D93" s="38">
        <f t="shared" si="21"/>
        <v>0</v>
      </c>
      <c r="E93" s="38">
        <f t="shared" si="21"/>
        <v>0</v>
      </c>
      <c r="F93" s="38">
        <f t="shared" si="21"/>
        <v>0</v>
      </c>
      <c r="G93" s="38">
        <f t="shared" si="21"/>
        <v>0</v>
      </c>
      <c r="H93" s="38">
        <v>0</v>
      </c>
      <c r="I93" s="38">
        <v>0</v>
      </c>
    </row>
    <row r="94" spans="1:9" ht="56.25" hidden="1">
      <c r="A94" s="95" t="s">
        <v>313</v>
      </c>
      <c r="B94" s="96" t="s">
        <v>314</v>
      </c>
      <c r="C94" s="38">
        <f t="shared" si="21"/>
        <v>0</v>
      </c>
      <c r="D94" s="38">
        <f t="shared" si="21"/>
        <v>0</v>
      </c>
      <c r="E94" s="38">
        <f t="shared" si="21"/>
        <v>0</v>
      </c>
      <c r="F94" s="38">
        <f t="shared" si="21"/>
        <v>0</v>
      </c>
      <c r="G94" s="38">
        <f t="shared" si="21"/>
        <v>0</v>
      </c>
      <c r="H94" s="38">
        <v>0</v>
      </c>
      <c r="I94" s="38">
        <v>0</v>
      </c>
    </row>
    <row r="95" spans="1:9" ht="33.75" hidden="1">
      <c r="A95" s="95" t="s">
        <v>315</v>
      </c>
      <c r="B95" s="96" t="s">
        <v>316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</row>
    <row r="96" spans="1:9" ht="12.75" hidden="1">
      <c r="A96" s="95" t="s">
        <v>317</v>
      </c>
      <c r="B96" s="96" t="s">
        <v>0</v>
      </c>
      <c r="C96" s="38">
        <f>C97</f>
        <v>0</v>
      </c>
      <c r="D96" s="38">
        <f>D97</f>
        <v>0</v>
      </c>
      <c r="E96" s="38">
        <f>E97</f>
        <v>0</v>
      </c>
      <c r="F96" s="38">
        <f>F97</f>
        <v>0</v>
      </c>
      <c r="G96" s="38">
        <f>G97</f>
        <v>0</v>
      </c>
      <c r="H96" s="38" t="e">
        <f aca="true" t="shared" si="22" ref="H96:I101">(F96/D96)*100</f>
        <v>#DIV/0!</v>
      </c>
      <c r="I96" s="38" t="e">
        <f t="shared" si="22"/>
        <v>#DIV/0!</v>
      </c>
    </row>
    <row r="97" spans="1:9" ht="12.75" hidden="1">
      <c r="A97" s="95" t="s">
        <v>318</v>
      </c>
      <c r="B97" s="96" t="s">
        <v>319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 t="e">
        <f t="shared" si="22"/>
        <v>#DIV/0!</v>
      </c>
      <c r="I97" s="38" t="e">
        <f t="shared" si="22"/>
        <v>#DIV/0!</v>
      </c>
    </row>
    <row r="98" spans="1:9" ht="22.5">
      <c r="A98" s="95" t="s">
        <v>320</v>
      </c>
      <c r="B98" s="96" t="s">
        <v>73</v>
      </c>
      <c r="C98" s="38">
        <f aca="true" t="shared" si="23" ref="C98:G99">C99</f>
        <v>37.7</v>
      </c>
      <c r="D98" s="38">
        <f t="shared" si="23"/>
        <v>37.7</v>
      </c>
      <c r="E98" s="38">
        <f t="shared" si="23"/>
        <v>16.2</v>
      </c>
      <c r="F98" s="38">
        <f t="shared" si="23"/>
        <v>4.1</v>
      </c>
      <c r="G98" s="38">
        <f t="shared" si="23"/>
        <v>4.1</v>
      </c>
      <c r="H98" s="38">
        <f t="shared" si="22"/>
        <v>10.875331564986736</v>
      </c>
      <c r="I98" s="38">
        <f t="shared" si="22"/>
        <v>25.308641975308642</v>
      </c>
    </row>
    <row r="99" spans="1:9" ht="22.5">
      <c r="A99" s="95" t="s">
        <v>321</v>
      </c>
      <c r="B99" s="96" t="s">
        <v>74</v>
      </c>
      <c r="C99" s="38">
        <f t="shared" si="23"/>
        <v>37.7</v>
      </c>
      <c r="D99" s="38">
        <f t="shared" si="23"/>
        <v>37.7</v>
      </c>
      <c r="E99" s="38">
        <f t="shared" si="23"/>
        <v>16.2</v>
      </c>
      <c r="F99" s="38">
        <f t="shared" si="23"/>
        <v>4.1</v>
      </c>
      <c r="G99" s="38">
        <f t="shared" si="23"/>
        <v>4.1</v>
      </c>
      <c r="H99" s="38">
        <f t="shared" si="22"/>
        <v>10.875331564986736</v>
      </c>
      <c r="I99" s="38">
        <f t="shared" si="22"/>
        <v>25.308641975308642</v>
      </c>
    </row>
    <row r="100" spans="1:9" s="23" customFormat="1" ht="22.5">
      <c r="A100" s="95" t="s">
        <v>322</v>
      </c>
      <c r="B100" s="96" t="s">
        <v>323</v>
      </c>
      <c r="C100" s="38">
        <v>37.7</v>
      </c>
      <c r="D100" s="38">
        <v>37.7</v>
      </c>
      <c r="E100" s="38">
        <v>16.2</v>
      </c>
      <c r="F100" s="38">
        <v>4.1</v>
      </c>
      <c r="G100" s="38">
        <v>4.1</v>
      </c>
      <c r="H100" s="38">
        <f t="shared" si="22"/>
        <v>10.875331564986736</v>
      </c>
      <c r="I100" s="38">
        <f t="shared" si="22"/>
        <v>25.308641975308642</v>
      </c>
    </row>
    <row r="101" spans="1:9" ht="12.75">
      <c r="A101" s="95" t="s">
        <v>324</v>
      </c>
      <c r="B101" s="96" t="s">
        <v>130</v>
      </c>
      <c r="C101" s="38">
        <f>C104+C106+C102</f>
        <v>30901.1</v>
      </c>
      <c r="D101" s="38">
        <f>D104+D106+D102</f>
        <v>41412.7</v>
      </c>
      <c r="E101" s="38">
        <f>E104+E106+E102</f>
        <v>1805.3</v>
      </c>
      <c r="F101" s="38">
        <f>F104+F106+F102</f>
        <v>1805.3</v>
      </c>
      <c r="G101" s="38">
        <f>G104+G106+G102</f>
        <v>1805.3</v>
      </c>
      <c r="H101" s="38">
        <f t="shared" si="22"/>
        <v>4.359290748973142</v>
      </c>
      <c r="I101" s="38">
        <f t="shared" si="22"/>
        <v>100</v>
      </c>
    </row>
    <row r="102" spans="1:9" ht="45" hidden="1">
      <c r="A102" s="104" t="s">
        <v>396</v>
      </c>
      <c r="B102" s="96" t="s">
        <v>395</v>
      </c>
      <c r="C102" s="38">
        <f>C103</f>
        <v>0</v>
      </c>
      <c r="D102" s="38">
        <f>D103</f>
        <v>0</v>
      </c>
      <c r="E102" s="38">
        <f>E103</f>
        <v>0</v>
      </c>
      <c r="F102" s="38">
        <f>F103</f>
        <v>0</v>
      </c>
      <c r="G102" s="38">
        <f>G103</f>
        <v>0</v>
      </c>
      <c r="H102" s="38">
        <v>0</v>
      </c>
      <c r="I102" s="38">
        <v>0</v>
      </c>
    </row>
    <row r="103" spans="1:9" ht="33.75" hidden="1">
      <c r="A103" s="104" t="s">
        <v>398</v>
      </c>
      <c r="B103" s="96" t="s">
        <v>397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</row>
    <row r="104" spans="1:12" ht="33.75" hidden="1">
      <c r="A104" s="95" t="s">
        <v>325</v>
      </c>
      <c r="B104" s="96" t="s">
        <v>326</v>
      </c>
      <c r="C104" s="38">
        <f>C105</f>
        <v>0</v>
      </c>
      <c r="D104" s="38">
        <f>D105</f>
        <v>0</v>
      </c>
      <c r="E104" s="38">
        <f>E105</f>
        <v>0</v>
      </c>
      <c r="F104" s="38">
        <f>F105</f>
        <v>0</v>
      </c>
      <c r="G104" s="38">
        <f>G105</f>
        <v>0</v>
      </c>
      <c r="H104" s="38">
        <v>0</v>
      </c>
      <c r="I104" s="38">
        <v>0</v>
      </c>
      <c r="J104" s="10"/>
      <c r="K104" s="10"/>
      <c r="L104" s="10"/>
    </row>
    <row r="105" spans="1:9" ht="45" hidden="1">
      <c r="A105" s="95" t="s">
        <v>327</v>
      </c>
      <c r="B105" s="96" t="s">
        <v>328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</row>
    <row r="106" spans="1:9" ht="12.75">
      <c r="A106" s="95" t="s">
        <v>329</v>
      </c>
      <c r="B106" s="96" t="s">
        <v>6</v>
      </c>
      <c r="C106" s="38">
        <f>C107</f>
        <v>30901.1</v>
      </c>
      <c r="D106" s="38">
        <f>D107</f>
        <v>41412.7</v>
      </c>
      <c r="E106" s="38">
        <f>E107</f>
        <v>1805.3</v>
      </c>
      <c r="F106" s="38">
        <f>F107</f>
        <v>1805.3</v>
      </c>
      <c r="G106" s="38">
        <f>G107</f>
        <v>1805.3</v>
      </c>
      <c r="H106" s="38">
        <f>(F106/D106)*100</f>
        <v>4.359290748973142</v>
      </c>
      <c r="I106" s="38">
        <f>(G106/E106)*100</f>
        <v>100</v>
      </c>
    </row>
    <row r="107" spans="1:9" ht="22.5">
      <c r="A107" s="95" t="s">
        <v>330</v>
      </c>
      <c r="B107" s="96" t="s">
        <v>331</v>
      </c>
      <c r="C107" s="38">
        <v>30901.1</v>
      </c>
      <c r="D107" s="38">
        <v>41412.7</v>
      </c>
      <c r="E107" s="38">
        <v>1805.3</v>
      </c>
      <c r="F107" s="38">
        <v>1805.3</v>
      </c>
      <c r="G107" s="38">
        <v>1805.3</v>
      </c>
      <c r="H107" s="38">
        <f>(F107/D107)*100</f>
        <v>4.359290748973142</v>
      </c>
      <c r="I107" s="38">
        <f>(G107/E107)*100</f>
        <v>100</v>
      </c>
    </row>
    <row r="108" spans="1:12" ht="67.5">
      <c r="A108" s="95" t="s">
        <v>332</v>
      </c>
      <c r="B108" s="96" t="s">
        <v>5</v>
      </c>
      <c r="C108" s="38">
        <f>C112+C109</f>
        <v>0</v>
      </c>
      <c r="D108" s="38">
        <f>D112+D109</f>
        <v>0</v>
      </c>
      <c r="E108" s="38">
        <f>E112+E109</f>
        <v>0</v>
      </c>
      <c r="F108" s="38">
        <f>F112+F109</f>
        <v>691.1</v>
      </c>
      <c r="G108" s="38">
        <f>G112+G109</f>
        <v>691.1</v>
      </c>
      <c r="H108" s="38">
        <v>0</v>
      </c>
      <c r="I108" s="38">
        <v>0</v>
      </c>
      <c r="J108" s="8"/>
      <c r="K108" s="8"/>
      <c r="L108" s="8"/>
    </row>
    <row r="109" spans="1:12" ht="45">
      <c r="A109" s="95" t="s">
        <v>403</v>
      </c>
      <c r="B109" s="96" t="s">
        <v>406</v>
      </c>
      <c r="C109" s="38">
        <f>C110</f>
        <v>0</v>
      </c>
      <c r="D109" s="38">
        <f aca="true" t="shared" si="24" ref="D109:G110">D110</f>
        <v>0</v>
      </c>
      <c r="E109" s="38">
        <f t="shared" si="24"/>
        <v>0</v>
      </c>
      <c r="F109" s="38">
        <f t="shared" si="24"/>
        <v>65.1</v>
      </c>
      <c r="G109" s="38">
        <f t="shared" si="24"/>
        <v>65.1</v>
      </c>
      <c r="H109" s="38">
        <v>0</v>
      </c>
      <c r="I109" s="38">
        <v>0</v>
      </c>
      <c r="J109" s="8"/>
      <c r="K109" s="8"/>
      <c r="L109" s="8"/>
    </row>
    <row r="110" spans="1:12" ht="45">
      <c r="A110" s="95" t="s">
        <v>404</v>
      </c>
      <c r="B110" s="96" t="s">
        <v>407</v>
      </c>
      <c r="C110" s="38">
        <f>C111</f>
        <v>0</v>
      </c>
      <c r="D110" s="38">
        <f t="shared" si="24"/>
        <v>0</v>
      </c>
      <c r="E110" s="38">
        <f t="shared" si="24"/>
        <v>0</v>
      </c>
      <c r="F110" s="38">
        <f t="shared" si="24"/>
        <v>65.1</v>
      </c>
      <c r="G110" s="38">
        <f t="shared" si="24"/>
        <v>65.1</v>
      </c>
      <c r="H110" s="38">
        <v>0</v>
      </c>
      <c r="I110" s="38">
        <v>0</v>
      </c>
      <c r="J110" s="8"/>
      <c r="K110" s="8"/>
      <c r="L110" s="8"/>
    </row>
    <row r="111" spans="1:12" ht="45">
      <c r="A111" s="95" t="s">
        <v>405</v>
      </c>
      <c r="B111" s="96" t="s">
        <v>408</v>
      </c>
      <c r="C111" s="38">
        <v>0</v>
      </c>
      <c r="D111" s="38">
        <v>0</v>
      </c>
      <c r="E111" s="38">
        <v>0</v>
      </c>
      <c r="F111" s="38">
        <v>65.1</v>
      </c>
      <c r="G111" s="38">
        <v>65.1</v>
      </c>
      <c r="H111" s="38">
        <v>0</v>
      </c>
      <c r="I111" s="38">
        <v>0</v>
      </c>
      <c r="J111" s="8"/>
      <c r="K111" s="8"/>
      <c r="L111" s="8"/>
    </row>
    <row r="112" spans="1:9" ht="22.5">
      <c r="A112" s="95" t="s">
        <v>333</v>
      </c>
      <c r="B112" s="96" t="s">
        <v>4</v>
      </c>
      <c r="C112" s="38">
        <f>C113</f>
        <v>0</v>
      </c>
      <c r="D112" s="38">
        <f>D113</f>
        <v>0</v>
      </c>
      <c r="E112" s="38">
        <f>E113</f>
        <v>0</v>
      </c>
      <c r="F112" s="38">
        <f>F113</f>
        <v>626</v>
      </c>
      <c r="G112" s="38">
        <f>G113</f>
        <v>626</v>
      </c>
      <c r="H112" s="38">
        <v>0</v>
      </c>
      <c r="I112" s="38">
        <v>0</v>
      </c>
    </row>
    <row r="113" spans="1:12" ht="22.5">
      <c r="A113" s="95" t="s">
        <v>334</v>
      </c>
      <c r="B113" s="96" t="s">
        <v>335</v>
      </c>
      <c r="C113" s="38">
        <f>C114+C115</f>
        <v>0</v>
      </c>
      <c r="D113" s="38">
        <f>D114+D115</f>
        <v>0</v>
      </c>
      <c r="E113" s="38">
        <f>E114+E115</f>
        <v>0</v>
      </c>
      <c r="F113" s="38">
        <f>F114+F115</f>
        <v>626</v>
      </c>
      <c r="G113" s="38">
        <f>G114+G115</f>
        <v>626</v>
      </c>
      <c r="H113" s="38">
        <v>0</v>
      </c>
      <c r="I113" s="38">
        <v>0</v>
      </c>
      <c r="J113" s="9"/>
      <c r="K113" s="9"/>
      <c r="L113" s="9"/>
    </row>
    <row r="114" spans="1:9" ht="22.5">
      <c r="A114" s="95" t="s">
        <v>336</v>
      </c>
      <c r="B114" s="96" t="s">
        <v>337</v>
      </c>
      <c r="C114" s="38">
        <v>0</v>
      </c>
      <c r="D114" s="38">
        <v>0</v>
      </c>
      <c r="E114" s="38">
        <v>0</v>
      </c>
      <c r="F114" s="38">
        <v>586.5</v>
      </c>
      <c r="G114" s="38">
        <v>586.5</v>
      </c>
      <c r="H114" s="38">
        <v>0</v>
      </c>
      <c r="I114" s="38">
        <v>0</v>
      </c>
    </row>
    <row r="115" spans="1:9" ht="22.5">
      <c r="A115" s="95" t="s">
        <v>338</v>
      </c>
      <c r="B115" s="96" t="s">
        <v>339</v>
      </c>
      <c r="C115" s="38">
        <v>0</v>
      </c>
      <c r="D115" s="38">
        <v>0</v>
      </c>
      <c r="E115" s="38">
        <v>0</v>
      </c>
      <c r="F115" s="38">
        <v>39.5</v>
      </c>
      <c r="G115" s="38">
        <v>39.5</v>
      </c>
      <c r="H115" s="38">
        <v>0</v>
      </c>
      <c r="I115" s="38">
        <v>0</v>
      </c>
    </row>
    <row r="116" spans="1:9" ht="33.75">
      <c r="A116" s="104" t="s">
        <v>340</v>
      </c>
      <c r="B116" s="96" t="s">
        <v>79</v>
      </c>
      <c r="C116" s="38">
        <f>C117</f>
        <v>0</v>
      </c>
      <c r="D116" s="38">
        <f>D117</f>
        <v>0</v>
      </c>
      <c r="E116" s="38">
        <f>E117</f>
        <v>0</v>
      </c>
      <c r="F116" s="38">
        <f>F117</f>
        <v>-1805.3</v>
      </c>
      <c r="G116" s="38">
        <f>G117</f>
        <v>-1805.3</v>
      </c>
      <c r="H116" s="38">
        <v>0</v>
      </c>
      <c r="I116" s="38">
        <v>0</v>
      </c>
    </row>
    <row r="117" spans="1:9" ht="33.75">
      <c r="A117" s="104" t="s">
        <v>341</v>
      </c>
      <c r="B117" s="96" t="s">
        <v>342</v>
      </c>
      <c r="C117" s="38">
        <v>0</v>
      </c>
      <c r="D117" s="38">
        <v>0</v>
      </c>
      <c r="E117" s="38">
        <v>0</v>
      </c>
      <c r="F117" s="38">
        <v>-1805.3</v>
      </c>
      <c r="G117" s="38">
        <v>-1805.3</v>
      </c>
      <c r="H117" s="38">
        <v>0</v>
      </c>
      <c r="I117" s="38">
        <v>0</v>
      </c>
    </row>
    <row r="118" spans="1:9" s="25" customFormat="1" ht="12.75">
      <c r="A118" s="100"/>
      <c r="B118" s="94" t="s">
        <v>75</v>
      </c>
      <c r="C118" s="36">
        <f>C10+C84</f>
        <v>215556.8</v>
      </c>
      <c r="D118" s="36">
        <f>D10+D84</f>
        <v>232144.7</v>
      </c>
      <c r="E118" s="36">
        <f>E10+E84</f>
        <v>46042.6</v>
      </c>
      <c r="F118" s="36">
        <f>F10+F84</f>
        <v>49400.7</v>
      </c>
      <c r="G118" s="36">
        <f>G10+G84</f>
        <v>49400.7</v>
      </c>
      <c r="H118" s="36">
        <f>(F118/D118)*100</f>
        <v>21.2801326069473</v>
      </c>
      <c r="I118" s="36">
        <f>(G118/E118)*100</f>
        <v>107.29346301034259</v>
      </c>
    </row>
    <row r="119" spans="3:9" ht="12.75">
      <c r="C119" s="42"/>
      <c r="D119" s="43"/>
      <c r="E119" s="43"/>
      <c r="F119" s="43"/>
      <c r="G119" s="43"/>
      <c r="H119" s="44"/>
      <c r="I119" s="44"/>
    </row>
    <row r="120" spans="3:7" ht="12.75">
      <c r="C120" s="42"/>
      <c r="D120" s="43"/>
      <c r="E120" s="43"/>
      <c r="F120" s="43"/>
      <c r="G120" s="43"/>
    </row>
    <row r="121" spans="1:7" ht="12.75">
      <c r="A121" s="106" t="s">
        <v>343</v>
      </c>
      <c r="C121" s="42"/>
      <c r="D121" s="43"/>
      <c r="E121" s="43"/>
      <c r="F121" s="43"/>
      <c r="G121" s="43"/>
    </row>
    <row r="122" spans="3:7" ht="12.75">
      <c r="C122" s="42"/>
      <c r="D122" s="43"/>
      <c r="E122" s="43"/>
      <c r="F122" s="43"/>
      <c r="G122" s="43"/>
    </row>
    <row r="123" spans="3:7" ht="12.75">
      <c r="C123" s="42"/>
      <c r="D123" s="43"/>
      <c r="E123" s="43"/>
      <c r="F123" s="43"/>
      <c r="G123" s="43"/>
    </row>
    <row r="124" spans="3:7" ht="12.75">
      <c r="C124" s="42"/>
      <c r="D124" s="43"/>
      <c r="E124" s="43"/>
      <c r="F124" s="43"/>
      <c r="G124" s="43"/>
    </row>
    <row r="125" spans="3:7" ht="12.75">
      <c r="C125" s="42"/>
      <c r="D125" s="43"/>
      <c r="E125" s="43"/>
      <c r="F125" s="43"/>
      <c r="G125" s="43"/>
    </row>
    <row r="126" spans="3:7" ht="12.75">
      <c r="C126" s="42"/>
      <c r="D126" s="43"/>
      <c r="E126" s="43"/>
      <c r="F126" s="43"/>
      <c r="G126" s="43"/>
    </row>
    <row r="127" spans="3:7" ht="12.75">
      <c r="C127" s="42"/>
      <c r="D127" s="43"/>
      <c r="E127" s="43"/>
      <c r="F127" s="43"/>
      <c r="G127" s="43"/>
    </row>
    <row r="128" spans="3:7" ht="12.75">
      <c r="C128" s="42"/>
      <c r="D128" s="43"/>
      <c r="E128" s="43"/>
      <c r="F128" s="43"/>
      <c r="G128" s="43"/>
    </row>
    <row r="129" spans="3:7" ht="12.75">
      <c r="C129" s="42"/>
      <c r="D129" s="43"/>
      <c r="E129" s="43"/>
      <c r="F129" s="43"/>
      <c r="G129" s="43"/>
    </row>
    <row r="130" spans="3:7" ht="12.75">
      <c r="C130" s="42"/>
      <c r="D130" s="43"/>
      <c r="E130" s="43"/>
      <c r="F130" s="43"/>
      <c r="G130" s="43"/>
    </row>
    <row r="131" spans="3:7" ht="12.75">
      <c r="C131" s="42"/>
      <c r="D131" s="43"/>
      <c r="E131" s="43"/>
      <c r="F131" s="43"/>
      <c r="G131" s="43"/>
    </row>
    <row r="132" spans="3:7" ht="12.75">
      <c r="C132" s="42"/>
      <c r="D132" s="43"/>
      <c r="E132" s="43"/>
      <c r="F132" s="43"/>
      <c r="G132" s="43"/>
    </row>
    <row r="133" spans="3:7" ht="12.75">
      <c r="C133" s="42"/>
      <c r="D133" s="43"/>
      <c r="E133" s="43"/>
      <c r="F133" s="43"/>
      <c r="G133" s="43"/>
    </row>
    <row r="134" spans="3:7" ht="12.75">
      <c r="C134" s="42"/>
      <c r="D134" s="43"/>
      <c r="E134" s="43"/>
      <c r="F134" s="43"/>
      <c r="G134" s="43"/>
    </row>
    <row r="135" spans="3:7" ht="12.75">
      <c r="C135" s="42"/>
      <c r="D135" s="43"/>
      <c r="E135" s="43"/>
      <c r="F135" s="43"/>
      <c r="G135" s="43"/>
    </row>
    <row r="136" spans="3:7" ht="12.75">
      <c r="C136" s="42"/>
      <c r="D136" s="43"/>
      <c r="E136" s="43"/>
      <c r="F136" s="43"/>
      <c r="G136" s="43"/>
    </row>
    <row r="137" spans="3:7" ht="12.75">
      <c r="C137" s="42"/>
      <c r="D137" s="43"/>
      <c r="E137" s="43"/>
      <c r="F137" s="43"/>
      <c r="G137" s="43"/>
    </row>
  </sheetData>
  <sheetProtection/>
  <mergeCells count="12">
    <mergeCell ref="C7:C8"/>
    <mergeCell ref="I7:I8"/>
    <mergeCell ref="A7:A8"/>
    <mergeCell ref="H7:H8"/>
    <mergeCell ref="H1:I1"/>
    <mergeCell ref="A4:I4"/>
    <mergeCell ref="A5:I5"/>
    <mergeCell ref="B7:B8"/>
    <mergeCell ref="A2:I2"/>
    <mergeCell ref="A3:I3"/>
    <mergeCell ref="D7:E7"/>
    <mergeCell ref="F7:G7"/>
  </mergeCells>
  <printOptions/>
  <pageMargins left="0.5905511811023623" right="0.1968503937007874" top="0.6299212598425197" bottom="0.1968503937007874" header="0" footer="0"/>
  <pageSetup fitToHeight="5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3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0.28125" style="29" customWidth="1"/>
    <col min="2" max="2" width="34.7109375" style="29" customWidth="1"/>
    <col min="3" max="3" width="13.421875" style="29" customWidth="1"/>
    <col min="4" max="4" width="9.140625" style="29" customWidth="1"/>
    <col min="5" max="5" width="13.7109375" style="29" customWidth="1"/>
    <col min="6" max="6" width="9.140625" style="29" customWidth="1"/>
    <col min="7" max="7" width="11.57421875" style="29" customWidth="1"/>
    <col min="8" max="8" width="15.28125" style="29" customWidth="1"/>
    <col min="9" max="9" width="9.7109375" style="29" customWidth="1"/>
    <col min="10" max="10" width="10.00390625" style="29" customWidth="1"/>
    <col min="11" max="11" width="10.57421875" style="29" customWidth="1"/>
    <col min="12" max="12" width="11.140625" style="29" customWidth="1"/>
  </cols>
  <sheetData>
    <row r="1" spans="11:12" ht="15">
      <c r="K1" s="134" t="s">
        <v>173</v>
      </c>
      <c r="L1" s="134"/>
    </row>
    <row r="3" spans="1:12" ht="15.75">
      <c r="A3" s="136" t="s">
        <v>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4.25">
      <c r="A4" s="135" t="s">
        <v>44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4.25">
      <c r="A5" s="135" t="s">
        <v>34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ht="14.25">
      <c r="A6" s="135" t="s">
        <v>402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4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1:12" ht="12.75">
      <c r="K8" s="145" t="s">
        <v>8</v>
      </c>
      <c r="L8" s="145"/>
    </row>
    <row r="9" spans="1:13" ht="12.75">
      <c r="A9" s="138" t="s">
        <v>47</v>
      </c>
      <c r="B9" s="138" t="s">
        <v>45</v>
      </c>
      <c r="C9" s="138" t="s">
        <v>46</v>
      </c>
      <c r="D9" s="141" t="s">
        <v>17</v>
      </c>
      <c r="E9" s="142"/>
      <c r="F9" s="141" t="s">
        <v>51</v>
      </c>
      <c r="G9" s="142"/>
      <c r="H9" s="138" t="s">
        <v>48</v>
      </c>
      <c r="I9" s="141" t="s">
        <v>49</v>
      </c>
      <c r="J9" s="143"/>
      <c r="K9" s="143"/>
      <c r="L9" s="142"/>
      <c r="M9" s="8"/>
    </row>
    <row r="10" spans="1:13" ht="12.75">
      <c r="A10" s="139"/>
      <c r="B10" s="139"/>
      <c r="C10" s="139"/>
      <c r="D10" s="138" t="s">
        <v>12</v>
      </c>
      <c r="E10" s="138" t="s">
        <v>42</v>
      </c>
      <c r="F10" s="138" t="s">
        <v>40</v>
      </c>
      <c r="G10" s="138" t="s">
        <v>19</v>
      </c>
      <c r="H10" s="139"/>
      <c r="I10" s="141" t="s">
        <v>52</v>
      </c>
      <c r="J10" s="142"/>
      <c r="K10" s="141" t="s">
        <v>53</v>
      </c>
      <c r="L10" s="142"/>
      <c r="M10" s="8"/>
    </row>
    <row r="11" spans="1:13" ht="12.75">
      <c r="A11" s="139"/>
      <c r="B11" s="139"/>
      <c r="C11" s="139"/>
      <c r="D11" s="139"/>
      <c r="E11" s="139"/>
      <c r="F11" s="139"/>
      <c r="G11" s="139"/>
      <c r="H11" s="139"/>
      <c r="I11" s="138" t="s">
        <v>14</v>
      </c>
      <c r="J11" s="138" t="s">
        <v>50</v>
      </c>
      <c r="K11" s="138" t="s">
        <v>14</v>
      </c>
      <c r="L11" s="138" t="s">
        <v>50</v>
      </c>
      <c r="M11" s="8"/>
    </row>
    <row r="12" spans="1:13" ht="12.7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8"/>
    </row>
    <row r="13" spans="1:13" ht="20.2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8"/>
    </row>
    <row r="14" spans="1:13" ht="12.75">
      <c r="A14" s="46">
        <v>1</v>
      </c>
      <c r="B14" s="47">
        <v>2</v>
      </c>
      <c r="C14" s="46">
        <v>3</v>
      </c>
      <c r="D14" s="46">
        <v>4</v>
      </c>
      <c r="E14" s="47">
        <v>5</v>
      </c>
      <c r="F14" s="46">
        <v>6</v>
      </c>
      <c r="G14" s="47">
        <v>7</v>
      </c>
      <c r="H14" s="46">
        <v>8</v>
      </c>
      <c r="I14" s="47">
        <v>9</v>
      </c>
      <c r="J14" s="46">
        <v>10</v>
      </c>
      <c r="K14" s="47">
        <v>11</v>
      </c>
      <c r="L14" s="46">
        <v>12</v>
      </c>
      <c r="M14" s="14"/>
    </row>
    <row r="15" spans="1:13" ht="12.75">
      <c r="A15" s="48" t="s">
        <v>80</v>
      </c>
      <c r="B15" s="49" t="s">
        <v>81</v>
      </c>
      <c r="C15" s="50">
        <f>C16+C17+C18+C19+C20+C21+C22</f>
        <v>52516.8</v>
      </c>
      <c r="D15" s="50">
        <f>D16+D17+D18+D19+D20+D21+D22</f>
        <v>51201.90000000001</v>
      </c>
      <c r="E15" s="50">
        <f>E16+E17+E18+E19+E20+E21+E22</f>
        <v>12691.1</v>
      </c>
      <c r="F15" s="50">
        <f>H15/D15*100</f>
        <v>24.732871241106285</v>
      </c>
      <c r="G15" s="50">
        <f>H15/E15*100</f>
        <v>99.78410066897275</v>
      </c>
      <c r="H15" s="50">
        <f>H16+H17+H18+H19+H20+H21+H22</f>
        <v>12663.7</v>
      </c>
      <c r="I15" s="50">
        <f>I16+I17+I18+I19+I20+I21+I22</f>
        <v>160.3</v>
      </c>
      <c r="J15" s="50">
        <f>J16+J17+J18+J19+J20+J21+J22</f>
        <v>820.6</v>
      </c>
      <c r="K15" s="50">
        <f>K16+K17+K18+K19+K20+K21+K22</f>
        <v>17377.9</v>
      </c>
      <c r="L15" s="50">
        <f>L16+L17+L18+L19+L20+L21+L22</f>
        <v>9970</v>
      </c>
      <c r="M15" s="15"/>
    </row>
    <row r="16" spans="1:13" ht="33.75">
      <c r="A16" s="51" t="s">
        <v>82</v>
      </c>
      <c r="B16" s="52" t="s">
        <v>83</v>
      </c>
      <c r="C16" s="53">
        <v>1262.3</v>
      </c>
      <c r="D16" s="53">
        <v>1262.3</v>
      </c>
      <c r="E16" s="54">
        <v>316.6</v>
      </c>
      <c r="F16" s="53">
        <f aca="true" t="shared" si="0" ref="F16:F48">H16/D16*100</f>
        <v>25.08120098233384</v>
      </c>
      <c r="G16" s="53">
        <f aca="true" t="shared" si="1" ref="G16:G48">H16/E16*100</f>
        <v>100</v>
      </c>
      <c r="H16" s="53">
        <v>316.6</v>
      </c>
      <c r="I16" s="54">
        <v>3</v>
      </c>
      <c r="J16" s="53">
        <v>3</v>
      </c>
      <c r="K16" s="54">
        <v>0</v>
      </c>
      <c r="L16" s="53">
        <v>0</v>
      </c>
      <c r="M16" s="16"/>
    </row>
    <row r="17" spans="1:13" ht="45">
      <c r="A17" s="51" t="s">
        <v>84</v>
      </c>
      <c r="B17" s="52" t="s">
        <v>85</v>
      </c>
      <c r="C17" s="53">
        <v>4172.6</v>
      </c>
      <c r="D17" s="53">
        <v>4172.6</v>
      </c>
      <c r="E17" s="54">
        <v>810.7</v>
      </c>
      <c r="F17" s="53">
        <f t="shared" si="0"/>
        <v>19.16550831615779</v>
      </c>
      <c r="G17" s="53">
        <f t="shared" si="1"/>
        <v>98.64314789687924</v>
      </c>
      <c r="H17" s="53">
        <v>799.7</v>
      </c>
      <c r="I17" s="54">
        <v>6.5</v>
      </c>
      <c r="J17" s="53">
        <v>121.9</v>
      </c>
      <c r="K17" s="54">
        <v>0</v>
      </c>
      <c r="L17" s="53">
        <v>86.8</v>
      </c>
      <c r="M17" s="16"/>
    </row>
    <row r="18" spans="1:13" ht="45">
      <c r="A18" s="51" t="s">
        <v>86</v>
      </c>
      <c r="B18" s="52" t="s">
        <v>87</v>
      </c>
      <c r="C18" s="53">
        <v>27858.4</v>
      </c>
      <c r="D18" s="53">
        <v>28158.4</v>
      </c>
      <c r="E18" s="54">
        <v>6853.2</v>
      </c>
      <c r="F18" s="53">
        <f t="shared" si="0"/>
        <v>24.280498891982496</v>
      </c>
      <c r="G18" s="53">
        <f t="shared" si="1"/>
        <v>99.7636140780949</v>
      </c>
      <c r="H18" s="53">
        <v>6837</v>
      </c>
      <c r="I18" s="54">
        <v>109.9</v>
      </c>
      <c r="J18" s="53">
        <v>604.7</v>
      </c>
      <c r="K18" s="54">
        <v>27.5</v>
      </c>
      <c r="L18" s="53">
        <v>19.4</v>
      </c>
      <c r="M18" s="16"/>
    </row>
    <row r="19" spans="1:13" ht="33" customHeight="1">
      <c r="A19" s="51" t="s">
        <v>88</v>
      </c>
      <c r="B19" s="52" t="s">
        <v>89</v>
      </c>
      <c r="C19" s="53">
        <v>1891.8</v>
      </c>
      <c r="D19" s="53">
        <v>1891.8</v>
      </c>
      <c r="E19" s="54">
        <v>466</v>
      </c>
      <c r="F19" s="53">
        <f t="shared" si="0"/>
        <v>24.62205307114917</v>
      </c>
      <c r="G19" s="53">
        <f t="shared" si="1"/>
        <v>99.95708154506437</v>
      </c>
      <c r="H19" s="53">
        <v>465.8</v>
      </c>
      <c r="I19" s="54">
        <v>1</v>
      </c>
      <c r="J19" s="53">
        <v>89.1</v>
      </c>
      <c r="K19" s="54">
        <v>0</v>
      </c>
      <c r="L19" s="53">
        <v>0</v>
      </c>
      <c r="M19" s="16"/>
    </row>
    <row r="20" spans="1:13" ht="22.5" hidden="1">
      <c r="A20" s="51" t="s">
        <v>90</v>
      </c>
      <c r="B20" s="52" t="s">
        <v>91</v>
      </c>
      <c r="C20" s="53">
        <v>0</v>
      </c>
      <c r="D20" s="53">
        <v>0</v>
      </c>
      <c r="E20" s="54">
        <v>0</v>
      </c>
      <c r="F20" s="53" t="e">
        <f>H20/D20*100</f>
        <v>#DIV/0!</v>
      </c>
      <c r="G20" s="53" t="e">
        <f>H20/E20*100</f>
        <v>#DIV/0!</v>
      </c>
      <c r="H20" s="53">
        <v>0</v>
      </c>
      <c r="I20" s="54">
        <v>0</v>
      </c>
      <c r="J20" s="53">
        <v>0</v>
      </c>
      <c r="K20" s="54">
        <v>0</v>
      </c>
      <c r="L20" s="53">
        <v>0</v>
      </c>
      <c r="M20" s="16"/>
    </row>
    <row r="21" spans="1:13" ht="12.75">
      <c r="A21" s="51" t="s">
        <v>136</v>
      </c>
      <c r="B21" s="52" t="s">
        <v>137</v>
      </c>
      <c r="C21" s="53">
        <v>300</v>
      </c>
      <c r="D21" s="53">
        <v>300</v>
      </c>
      <c r="E21" s="54">
        <v>0</v>
      </c>
      <c r="F21" s="53">
        <f>H21/D21*100</f>
        <v>0</v>
      </c>
      <c r="G21" s="53">
        <v>0</v>
      </c>
      <c r="H21" s="53">
        <v>0</v>
      </c>
      <c r="I21" s="54">
        <v>0</v>
      </c>
      <c r="J21" s="53">
        <v>0</v>
      </c>
      <c r="K21" s="54">
        <v>0</v>
      </c>
      <c r="L21" s="53">
        <v>0</v>
      </c>
      <c r="M21" s="16"/>
    </row>
    <row r="22" spans="1:13" ht="12.75">
      <c r="A22" s="51" t="s">
        <v>138</v>
      </c>
      <c r="B22" s="52" t="s">
        <v>92</v>
      </c>
      <c r="C22" s="53">
        <v>17031.7</v>
      </c>
      <c r="D22" s="53">
        <v>15416.8</v>
      </c>
      <c r="E22" s="54">
        <v>4244.6</v>
      </c>
      <c r="F22" s="53">
        <f t="shared" si="0"/>
        <v>27.532302423330396</v>
      </c>
      <c r="G22" s="53">
        <f t="shared" si="1"/>
        <v>100</v>
      </c>
      <c r="H22" s="53">
        <v>4244.6</v>
      </c>
      <c r="I22" s="54">
        <v>39.9</v>
      </c>
      <c r="J22" s="53">
        <v>1.9</v>
      </c>
      <c r="K22" s="54">
        <v>17350.4</v>
      </c>
      <c r="L22" s="53">
        <v>9863.8</v>
      </c>
      <c r="M22" s="16"/>
    </row>
    <row r="23" spans="1:13" ht="21">
      <c r="A23" s="48" t="s">
        <v>93</v>
      </c>
      <c r="B23" s="49" t="s">
        <v>94</v>
      </c>
      <c r="C23" s="50">
        <f>C25+C26+C24</f>
        <v>841.5</v>
      </c>
      <c r="D23" s="50">
        <f>D25+D26+D24</f>
        <v>841.5</v>
      </c>
      <c r="E23" s="50">
        <f>E25+E26+E24</f>
        <v>120.80000000000001</v>
      </c>
      <c r="F23" s="50">
        <f t="shared" si="0"/>
        <v>14.35531788472965</v>
      </c>
      <c r="G23" s="50">
        <f t="shared" si="1"/>
        <v>100</v>
      </c>
      <c r="H23" s="50">
        <f>H25+H26+H24</f>
        <v>120.80000000000001</v>
      </c>
      <c r="I23" s="50">
        <f>I25+I26+I24</f>
        <v>0</v>
      </c>
      <c r="J23" s="50">
        <f>J25+J26+J24</f>
        <v>7.5</v>
      </c>
      <c r="K23" s="50">
        <f>K25+K26+K24</f>
        <v>0</v>
      </c>
      <c r="L23" s="50">
        <f>L25+L26+L24</f>
        <v>0</v>
      </c>
      <c r="M23" s="15"/>
    </row>
    <row r="24" spans="1:13" ht="33.75">
      <c r="A24" s="51" t="s">
        <v>160</v>
      </c>
      <c r="B24" s="52" t="s">
        <v>161</v>
      </c>
      <c r="C24" s="53">
        <v>441.5</v>
      </c>
      <c r="D24" s="53">
        <v>441.5</v>
      </c>
      <c r="E24" s="54">
        <v>110.4</v>
      </c>
      <c r="F24" s="53">
        <f t="shared" si="0"/>
        <v>25.005662514156285</v>
      </c>
      <c r="G24" s="53">
        <f t="shared" si="1"/>
        <v>100</v>
      </c>
      <c r="H24" s="53">
        <v>110.4</v>
      </c>
      <c r="I24" s="54">
        <v>0</v>
      </c>
      <c r="J24" s="53">
        <v>7.5</v>
      </c>
      <c r="K24" s="54">
        <v>0</v>
      </c>
      <c r="L24" s="53">
        <v>0</v>
      </c>
      <c r="M24" s="16"/>
    </row>
    <row r="25" spans="1:13" ht="12.75">
      <c r="A25" s="51" t="s">
        <v>95</v>
      </c>
      <c r="B25" s="52" t="s">
        <v>96</v>
      </c>
      <c r="C25" s="53">
        <v>300</v>
      </c>
      <c r="D25" s="53">
        <v>300</v>
      </c>
      <c r="E25" s="54">
        <v>0</v>
      </c>
      <c r="F25" s="53">
        <f>H25/D25*100</f>
        <v>0</v>
      </c>
      <c r="G25" s="53">
        <v>0</v>
      </c>
      <c r="H25" s="53">
        <v>0</v>
      </c>
      <c r="I25" s="54">
        <v>0</v>
      </c>
      <c r="J25" s="53">
        <v>0</v>
      </c>
      <c r="K25" s="54">
        <v>0</v>
      </c>
      <c r="L25" s="53">
        <v>0</v>
      </c>
      <c r="M25" s="16"/>
    </row>
    <row r="26" spans="1:13" ht="33.75">
      <c r="A26" s="51" t="s">
        <v>139</v>
      </c>
      <c r="B26" s="52" t="s">
        <v>140</v>
      </c>
      <c r="C26" s="53">
        <v>100</v>
      </c>
      <c r="D26" s="53">
        <v>100</v>
      </c>
      <c r="E26" s="54">
        <v>10.4</v>
      </c>
      <c r="F26" s="53">
        <f>H26/D26*100</f>
        <v>10.4</v>
      </c>
      <c r="G26" s="53">
        <f>H26/E26*100</f>
        <v>100</v>
      </c>
      <c r="H26" s="53">
        <v>10.4</v>
      </c>
      <c r="I26" s="54">
        <v>0</v>
      </c>
      <c r="J26" s="53">
        <v>0</v>
      </c>
      <c r="K26" s="54">
        <v>0</v>
      </c>
      <c r="L26" s="53">
        <v>0</v>
      </c>
      <c r="M26" s="16"/>
    </row>
    <row r="27" spans="1:13" ht="12.75">
      <c r="A27" s="48" t="s">
        <v>97</v>
      </c>
      <c r="B27" s="49" t="s">
        <v>98</v>
      </c>
      <c r="C27" s="50">
        <f>C28+C29+C31+C30</f>
        <v>16106</v>
      </c>
      <c r="D27" s="50">
        <f>D28+D29+D31+D30</f>
        <v>24812.3</v>
      </c>
      <c r="E27" s="50">
        <f>E28+E29+E31+E30</f>
        <v>5686.200000000001</v>
      </c>
      <c r="F27" s="50">
        <f t="shared" si="0"/>
        <v>22.91685978325266</v>
      </c>
      <c r="G27" s="50">
        <f t="shared" si="1"/>
        <v>100</v>
      </c>
      <c r="H27" s="50">
        <f>H28+H29+H31+H30</f>
        <v>5686.200000000001</v>
      </c>
      <c r="I27" s="50">
        <f>I28+I29+I31+I30</f>
        <v>343.29999999999995</v>
      </c>
      <c r="J27" s="50">
        <f>J28+J29+J31+J30</f>
        <v>2236.4</v>
      </c>
      <c r="K27" s="50">
        <f>K28+K29+K31+K30</f>
        <v>3758.1</v>
      </c>
      <c r="L27" s="50">
        <f>L28+L29+L31+L30</f>
        <v>494.9</v>
      </c>
      <c r="M27" s="15"/>
    </row>
    <row r="28" spans="1:13" ht="12.75" hidden="1">
      <c r="A28" s="51" t="s">
        <v>99</v>
      </c>
      <c r="B28" s="52" t="s">
        <v>100</v>
      </c>
      <c r="C28" s="53">
        <v>0</v>
      </c>
      <c r="D28" s="53">
        <v>0</v>
      </c>
      <c r="E28" s="54">
        <v>0</v>
      </c>
      <c r="F28" s="53" t="s">
        <v>132</v>
      </c>
      <c r="G28" s="53" t="s">
        <v>132</v>
      </c>
      <c r="H28" s="53">
        <v>0</v>
      </c>
      <c r="I28" s="54">
        <v>0</v>
      </c>
      <c r="J28" s="53">
        <v>0</v>
      </c>
      <c r="K28" s="54">
        <v>0</v>
      </c>
      <c r="L28" s="53">
        <v>0</v>
      </c>
      <c r="M28" s="16"/>
    </row>
    <row r="29" spans="1:13" ht="12.75">
      <c r="A29" s="51" t="s">
        <v>101</v>
      </c>
      <c r="B29" s="52" t="s">
        <v>102</v>
      </c>
      <c r="C29" s="53">
        <v>1480.5</v>
      </c>
      <c r="D29" s="53">
        <v>1480.5</v>
      </c>
      <c r="E29" s="54">
        <v>370.1</v>
      </c>
      <c r="F29" s="53">
        <f>H29/D29*100</f>
        <v>24.998311381290105</v>
      </c>
      <c r="G29" s="53">
        <f>H29/E29*100</f>
        <v>100</v>
      </c>
      <c r="H29" s="53">
        <v>370.1</v>
      </c>
      <c r="I29" s="54">
        <v>0</v>
      </c>
      <c r="J29" s="53">
        <v>0</v>
      </c>
      <c r="K29" s="54">
        <v>0</v>
      </c>
      <c r="L29" s="53">
        <v>0</v>
      </c>
      <c r="M29" s="16"/>
    </row>
    <row r="30" spans="1:13" ht="12.75">
      <c r="A30" s="51" t="s">
        <v>168</v>
      </c>
      <c r="B30" s="52" t="s">
        <v>344</v>
      </c>
      <c r="C30" s="53">
        <v>14125.5</v>
      </c>
      <c r="D30" s="53">
        <v>22831.8</v>
      </c>
      <c r="E30" s="54">
        <v>5316.1</v>
      </c>
      <c r="F30" s="53">
        <f>H30/D30*100</f>
        <v>23.28375336153961</v>
      </c>
      <c r="G30" s="53">
        <f t="shared" si="1"/>
        <v>100</v>
      </c>
      <c r="H30" s="53">
        <v>5316.1</v>
      </c>
      <c r="I30" s="54">
        <v>59.4</v>
      </c>
      <c r="J30" s="53">
        <v>1952.5</v>
      </c>
      <c r="K30" s="54">
        <v>3263.2</v>
      </c>
      <c r="L30" s="53">
        <v>0</v>
      </c>
      <c r="M30" s="16"/>
    </row>
    <row r="31" spans="1:13" ht="22.5">
      <c r="A31" s="51" t="s">
        <v>103</v>
      </c>
      <c r="B31" s="52" t="s">
        <v>104</v>
      </c>
      <c r="C31" s="53">
        <v>500</v>
      </c>
      <c r="D31" s="53">
        <v>500</v>
      </c>
      <c r="E31" s="54">
        <v>0</v>
      </c>
      <c r="F31" s="53">
        <f>H31/D31*100</f>
        <v>0</v>
      </c>
      <c r="G31" s="53">
        <v>0</v>
      </c>
      <c r="H31" s="53">
        <v>0</v>
      </c>
      <c r="I31" s="54">
        <v>283.9</v>
      </c>
      <c r="J31" s="53">
        <v>283.9</v>
      </c>
      <c r="K31" s="54">
        <v>494.9</v>
      </c>
      <c r="L31" s="53">
        <v>494.9</v>
      </c>
      <c r="M31" s="16"/>
    </row>
    <row r="32" spans="1:13" ht="12.75">
      <c r="A32" s="48" t="s">
        <v>105</v>
      </c>
      <c r="B32" s="49" t="s">
        <v>106</v>
      </c>
      <c r="C32" s="50">
        <f>C33+C34+C35+C36</f>
        <v>116758.79999999999</v>
      </c>
      <c r="D32" s="50">
        <f>D33+D34+D35+D36</f>
        <v>130943</v>
      </c>
      <c r="E32" s="50">
        <f>E33+E34+E35+E36</f>
        <v>27402.9</v>
      </c>
      <c r="F32" s="50">
        <f t="shared" si="0"/>
        <v>6.033846788297198</v>
      </c>
      <c r="G32" s="50">
        <f t="shared" si="1"/>
        <v>28.832349860781154</v>
      </c>
      <c r="H32" s="50">
        <f>H33+H34+H35+H36</f>
        <v>7900.9</v>
      </c>
      <c r="I32" s="50">
        <f>I33+I34+I35+I36</f>
        <v>1859.8</v>
      </c>
      <c r="J32" s="50">
        <f>J33+J34+J35+J36</f>
        <v>699.8</v>
      </c>
      <c r="K32" s="50">
        <f>K33+K34+K35+K36</f>
        <v>3736.7000000000003</v>
      </c>
      <c r="L32" s="50">
        <f>L33+L34+L35+L36</f>
        <v>4194.9</v>
      </c>
      <c r="M32" s="15"/>
    </row>
    <row r="33" spans="1:13" ht="12.75">
      <c r="A33" s="51" t="s">
        <v>107</v>
      </c>
      <c r="B33" s="52" t="s">
        <v>108</v>
      </c>
      <c r="C33" s="53">
        <v>91855.7</v>
      </c>
      <c r="D33" s="53">
        <v>104720</v>
      </c>
      <c r="E33" s="54">
        <v>23532.1</v>
      </c>
      <c r="F33" s="53">
        <f t="shared" si="0"/>
        <v>3.8484530175706646</v>
      </c>
      <c r="G33" s="53">
        <f t="shared" si="1"/>
        <v>17.125968358115088</v>
      </c>
      <c r="H33" s="53">
        <v>4030.1</v>
      </c>
      <c r="I33" s="54">
        <v>0</v>
      </c>
      <c r="J33" s="53">
        <v>0</v>
      </c>
      <c r="K33" s="54">
        <v>487.6</v>
      </c>
      <c r="L33" s="53">
        <v>449.1</v>
      </c>
      <c r="M33" s="16"/>
    </row>
    <row r="34" spans="1:13" ht="12.75">
      <c r="A34" s="51" t="s">
        <v>109</v>
      </c>
      <c r="B34" s="52" t="s">
        <v>110</v>
      </c>
      <c r="C34" s="53">
        <v>1000</v>
      </c>
      <c r="D34" s="53">
        <v>1000</v>
      </c>
      <c r="E34" s="54">
        <v>128.4</v>
      </c>
      <c r="F34" s="53">
        <f>H34/D34*100</f>
        <v>12.840000000000002</v>
      </c>
      <c r="G34" s="53">
        <f t="shared" si="1"/>
        <v>100</v>
      </c>
      <c r="H34" s="53">
        <v>128.4</v>
      </c>
      <c r="I34" s="54">
        <v>0</v>
      </c>
      <c r="J34" s="53">
        <v>0</v>
      </c>
      <c r="K34" s="54">
        <v>1798.7</v>
      </c>
      <c r="L34" s="53">
        <v>1793.8</v>
      </c>
      <c r="M34" s="16"/>
    </row>
    <row r="35" spans="1:13" ht="12" customHeight="1">
      <c r="A35" s="51" t="s">
        <v>111</v>
      </c>
      <c r="B35" s="52" t="s">
        <v>112</v>
      </c>
      <c r="C35" s="53">
        <v>23903.1</v>
      </c>
      <c r="D35" s="53">
        <v>25223</v>
      </c>
      <c r="E35" s="54">
        <v>3742.4</v>
      </c>
      <c r="F35" s="53">
        <f t="shared" si="0"/>
        <v>14.837251714704832</v>
      </c>
      <c r="G35" s="53">
        <f t="shared" si="1"/>
        <v>100</v>
      </c>
      <c r="H35" s="53">
        <v>3742.4</v>
      </c>
      <c r="I35" s="54">
        <v>1859.8</v>
      </c>
      <c r="J35" s="53">
        <v>699.8</v>
      </c>
      <c r="K35" s="54">
        <v>1450.4</v>
      </c>
      <c r="L35" s="53">
        <v>1952</v>
      </c>
      <c r="M35" s="16"/>
    </row>
    <row r="36" spans="1:13" ht="22.5" hidden="1">
      <c r="A36" s="51" t="s">
        <v>113</v>
      </c>
      <c r="B36" s="52" t="s">
        <v>114</v>
      </c>
      <c r="C36" s="53">
        <v>0</v>
      </c>
      <c r="D36" s="53">
        <v>0</v>
      </c>
      <c r="E36" s="54">
        <v>0</v>
      </c>
      <c r="F36" s="53" t="e">
        <f>H36/D36*100</f>
        <v>#DIV/0!</v>
      </c>
      <c r="G36" s="53" t="e">
        <f>H36/E36*100</f>
        <v>#DIV/0!</v>
      </c>
      <c r="H36" s="53">
        <v>0</v>
      </c>
      <c r="I36" s="54">
        <v>0</v>
      </c>
      <c r="J36" s="53">
        <v>0</v>
      </c>
      <c r="K36" s="54">
        <v>0</v>
      </c>
      <c r="L36" s="53">
        <v>0</v>
      </c>
      <c r="M36" s="16"/>
    </row>
    <row r="37" spans="1:13" ht="12.75" hidden="1">
      <c r="A37" s="48" t="s">
        <v>115</v>
      </c>
      <c r="B37" s="49" t="s">
        <v>116</v>
      </c>
      <c r="C37" s="50">
        <f>C38</f>
        <v>0</v>
      </c>
      <c r="D37" s="50">
        <f>D38</f>
        <v>0</v>
      </c>
      <c r="E37" s="50">
        <f>E38</f>
        <v>0</v>
      </c>
      <c r="F37" s="50" t="s">
        <v>132</v>
      </c>
      <c r="G37" s="50" t="s">
        <v>132</v>
      </c>
      <c r="H37" s="50">
        <v>0</v>
      </c>
      <c r="I37" s="50"/>
      <c r="J37" s="50"/>
      <c r="K37" s="50"/>
      <c r="L37" s="50"/>
      <c r="M37" s="15"/>
    </row>
    <row r="38" spans="1:13" ht="12.75" hidden="1">
      <c r="A38" s="51" t="s">
        <v>117</v>
      </c>
      <c r="B38" s="52" t="s">
        <v>118</v>
      </c>
      <c r="C38" s="53">
        <v>0</v>
      </c>
      <c r="D38" s="53">
        <v>0</v>
      </c>
      <c r="E38" s="54">
        <v>0</v>
      </c>
      <c r="F38" s="53" t="s">
        <v>132</v>
      </c>
      <c r="G38" s="53" t="s">
        <v>132</v>
      </c>
      <c r="H38" s="53">
        <v>0</v>
      </c>
      <c r="I38" s="54"/>
      <c r="J38" s="53"/>
      <c r="K38" s="54"/>
      <c r="L38" s="53"/>
      <c r="M38" s="16"/>
    </row>
    <row r="39" spans="1:13" ht="12.75">
      <c r="A39" s="48" t="s">
        <v>119</v>
      </c>
      <c r="B39" s="49" t="s">
        <v>120</v>
      </c>
      <c r="C39" s="50">
        <v>28083.8</v>
      </c>
      <c r="D39" s="50">
        <v>28083.8</v>
      </c>
      <c r="E39" s="55">
        <v>6148.6</v>
      </c>
      <c r="F39" s="50">
        <f t="shared" si="0"/>
        <v>21.89376081584401</v>
      </c>
      <c r="G39" s="50">
        <f t="shared" si="1"/>
        <v>100</v>
      </c>
      <c r="H39" s="50">
        <v>6148.6</v>
      </c>
      <c r="I39" s="55">
        <v>378.3</v>
      </c>
      <c r="J39" s="50">
        <v>90.2</v>
      </c>
      <c r="K39" s="55">
        <v>190.3</v>
      </c>
      <c r="L39" s="50">
        <v>905.9</v>
      </c>
      <c r="M39" s="15"/>
    </row>
    <row r="40" spans="1:13" ht="12.75" hidden="1">
      <c r="A40" s="48" t="s">
        <v>121</v>
      </c>
      <c r="B40" s="49" t="s">
        <v>122</v>
      </c>
      <c r="C40" s="50">
        <v>0</v>
      </c>
      <c r="D40" s="50">
        <v>0</v>
      </c>
      <c r="E40" s="55">
        <v>0</v>
      </c>
      <c r="F40" s="50" t="s">
        <v>132</v>
      </c>
      <c r="G40" s="50" t="s">
        <v>132</v>
      </c>
      <c r="H40" s="50">
        <v>0</v>
      </c>
      <c r="I40" s="55"/>
      <c r="J40" s="50"/>
      <c r="K40" s="55"/>
      <c r="L40" s="50"/>
      <c r="M40" s="15"/>
    </row>
    <row r="41" spans="1:13" ht="12.75">
      <c r="A41" s="48" t="s">
        <v>123</v>
      </c>
      <c r="B41" s="49" t="s">
        <v>124</v>
      </c>
      <c r="C41" s="50">
        <f>C42+C43</f>
        <v>1164.2</v>
      </c>
      <c r="D41" s="50">
        <f aca="true" t="shared" si="2" ref="D41:L41">D42+D43</f>
        <v>1164.2</v>
      </c>
      <c r="E41" s="50">
        <f t="shared" si="2"/>
        <v>87.19999999999999</v>
      </c>
      <c r="F41" s="50">
        <f t="shared" si="0"/>
        <v>7.490121972169729</v>
      </c>
      <c r="G41" s="50">
        <f t="shared" si="1"/>
        <v>100</v>
      </c>
      <c r="H41" s="50">
        <f t="shared" si="2"/>
        <v>87.19999999999999</v>
      </c>
      <c r="I41" s="50">
        <f t="shared" si="2"/>
        <v>1042.5</v>
      </c>
      <c r="J41" s="50">
        <f t="shared" si="2"/>
        <v>977.3</v>
      </c>
      <c r="K41" s="50">
        <f t="shared" si="2"/>
        <v>0</v>
      </c>
      <c r="L41" s="50">
        <f t="shared" si="2"/>
        <v>0</v>
      </c>
      <c r="M41" s="15"/>
    </row>
    <row r="42" spans="1:13" ht="12.75">
      <c r="A42" s="51" t="s">
        <v>125</v>
      </c>
      <c r="B42" s="52" t="s">
        <v>126</v>
      </c>
      <c r="C42" s="53">
        <v>204.8</v>
      </c>
      <c r="D42" s="53">
        <v>204.8</v>
      </c>
      <c r="E42" s="54">
        <v>35.4</v>
      </c>
      <c r="F42" s="53">
        <f t="shared" si="0"/>
        <v>17.285156249999996</v>
      </c>
      <c r="G42" s="53">
        <f t="shared" si="1"/>
        <v>100</v>
      </c>
      <c r="H42" s="53">
        <v>35.4</v>
      </c>
      <c r="I42" s="54">
        <v>0</v>
      </c>
      <c r="J42" s="53">
        <v>0</v>
      </c>
      <c r="K42" s="54">
        <v>0</v>
      </c>
      <c r="L42" s="53">
        <v>0</v>
      </c>
      <c r="M42" s="16"/>
    </row>
    <row r="43" spans="1:13" ht="12.75">
      <c r="A43" s="51" t="s">
        <v>127</v>
      </c>
      <c r="B43" s="52" t="s">
        <v>128</v>
      </c>
      <c r="C43" s="53">
        <v>959.4</v>
      </c>
      <c r="D43" s="53">
        <v>959.4</v>
      </c>
      <c r="E43" s="54">
        <v>51.8</v>
      </c>
      <c r="F43" s="53">
        <f t="shared" si="0"/>
        <v>5.399207838232228</v>
      </c>
      <c r="G43" s="53">
        <f t="shared" si="1"/>
        <v>100</v>
      </c>
      <c r="H43" s="53">
        <v>51.8</v>
      </c>
      <c r="I43" s="54">
        <v>1042.5</v>
      </c>
      <c r="J43" s="53">
        <v>977.3</v>
      </c>
      <c r="K43" s="54">
        <v>0</v>
      </c>
      <c r="L43" s="53">
        <v>0</v>
      </c>
      <c r="M43" s="16"/>
    </row>
    <row r="44" spans="1:13" s="25" customFormat="1" ht="12.75">
      <c r="A44" s="48" t="s">
        <v>172</v>
      </c>
      <c r="B44" s="49" t="s">
        <v>122</v>
      </c>
      <c r="C44" s="50">
        <f>C45+C46+C47</f>
        <v>10013.1</v>
      </c>
      <c r="D44" s="50">
        <f>D45+D46+D47</f>
        <v>10029.2</v>
      </c>
      <c r="E44" s="50">
        <f>E45+E46+E47</f>
        <v>2223.4</v>
      </c>
      <c r="F44" s="50">
        <f>H44/D44*100</f>
        <v>22.169265744027438</v>
      </c>
      <c r="G44" s="50">
        <f>H44/E44*100</f>
        <v>100</v>
      </c>
      <c r="H44" s="50">
        <f>H45+H46+H47</f>
        <v>2223.4</v>
      </c>
      <c r="I44" s="50">
        <f>I45+I46+I47</f>
        <v>125.5</v>
      </c>
      <c r="J44" s="50">
        <f>J45+J46+J47</f>
        <v>754.9</v>
      </c>
      <c r="K44" s="50">
        <f>K45+K46+K47</f>
        <v>55.5</v>
      </c>
      <c r="L44" s="50">
        <f>L45+L46+L47</f>
        <v>873.7</v>
      </c>
      <c r="M44" s="24"/>
    </row>
    <row r="45" spans="1:13" ht="12.75">
      <c r="A45" s="51" t="s">
        <v>141</v>
      </c>
      <c r="B45" s="52" t="s">
        <v>142</v>
      </c>
      <c r="C45" s="53">
        <v>10013.1</v>
      </c>
      <c r="D45" s="53">
        <v>10029.2</v>
      </c>
      <c r="E45" s="54">
        <v>2223.4</v>
      </c>
      <c r="F45" s="53">
        <f t="shared" si="0"/>
        <v>22.169265744027438</v>
      </c>
      <c r="G45" s="53">
        <f t="shared" si="1"/>
        <v>100</v>
      </c>
      <c r="H45" s="53">
        <v>2223.4</v>
      </c>
      <c r="I45" s="54">
        <v>125.5</v>
      </c>
      <c r="J45" s="53">
        <v>754.9</v>
      </c>
      <c r="K45" s="54">
        <v>55.5</v>
      </c>
      <c r="L45" s="53">
        <v>873.7</v>
      </c>
      <c r="M45" s="15"/>
    </row>
    <row r="46" spans="1:13" ht="12.75" hidden="1">
      <c r="A46" s="51" t="s">
        <v>129</v>
      </c>
      <c r="B46" s="52" t="s">
        <v>130</v>
      </c>
      <c r="C46" s="53"/>
      <c r="D46" s="53"/>
      <c r="E46" s="54"/>
      <c r="F46" s="53" t="s">
        <v>132</v>
      </c>
      <c r="G46" s="53" t="s">
        <v>132</v>
      </c>
      <c r="H46" s="53"/>
      <c r="I46" s="54"/>
      <c r="J46" s="53"/>
      <c r="K46" s="54"/>
      <c r="L46" s="53"/>
      <c r="M46" s="15"/>
    </row>
    <row r="47" spans="1:13" ht="22.5" hidden="1">
      <c r="A47" s="51" t="s">
        <v>143</v>
      </c>
      <c r="B47" s="52" t="s">
        <v>144</v>
      </c>
      <c r="C47" s="53">
        <v>0</v>
      </c>
      <c r="D47" s="53">
        <v>0</v>
      </c>
      <c r="E47" s="54">
        <v>0</v>
      </c>
      <c r="F47" s="53" t="e">
        <f>H47/D47*100</f>
        <v>#DIV/0!</v>
      </c>
      <c r="G47" s="53" t="e">
        <f>H47/E47*100</f>
        <v>#DIV/0!</v>
      </c>
      <c r="H47" s="53">
        <v>0</v>
      </c>
      <c r="I47" s="54"/>
      <c r="J47" s="53"/>
      <c r="K47" s="54">
        <v>0</v>
      </c>
      <c r="L47" s="53">
        <v>0</v>
      </c>
      <c r="M47" s="15"/>
    </row>
    <row r="48" spans="1:13" ht="12.75">
      <c r="A48" s="147" t="s">
        <v>41</v>
      </c>
      <c r="B48" s="148"/>
      <c r="C48" s="50">
        <f>C15+C23+C27+C32+C39+C41+C44</f>
        <v>225484.19999999998</v>
      </c>
      <c r="D48" s="50">
        <f>D15+D23+D27+D32+D39+D41+D44</f>
        <v>247075.90000000002</v>
      </c>
      <c r="E48" s="50">
        <f>E15+E23+E27+E32+E39+E41+E44</f>
        <v>54360.2</v>
      </c>
      <c r="F48" s="50">
        <f t="shared" si="0"/>
        <v>14.097206566888957</v>
      </c>
      <c r="G48" s="50">
        <f t="shared" si="1"/>
        <v>64.07408361264308</v>
      </c>
      <c r="H48" s="50">
        <f>H15+H23+H27+H32+H39+H41+H44</f>
        <v>34830.799999999996</v>
      </c>
      <c r="I48" s="50">
        <f>I15+I23+I27+I32+I39+I41+I44</f>
        <v>3909.7000000000003</v>
      </c>
      <c r="J48" s="50">
        <f>J15+J23+J27+J32+J39+J41+J44</f>
        <v>5586.7</v>
      </c>
      <c r="K48" s="50">
        <f>K15+K23+K27+K32+K39+K41+K44</f>
        <v>25118.5</v>
      </c>
      <c r="L48" s="50">
        <f>L15+L23+L27+L32+L39+L41+L44</f>
        <v>16439.399999999998</v>
      </c>
      <c r="M48" s="15"/>
    </row>
    <row r="49" spans="1:13" ht="12.75">
      <c r="A49" s="45"/>
      <c r="B49" s="45"/>
      <c r="C49" s="45"/>
      <c r="D49" s="56"/>
      <c r="E49" s="56"/>
      <c r="F49" s="56"/>
      <c r="G49" s="56"/>
      <c r="H49" s="56"/>
      <c r="I49" s="45"/>
      <c r="J49" s="45"/>
      <c r="K49" s="45"/>
      <c r="L49" s="45"/>
      <c r="M49" s="14"/>
    </row>
    <row r="50" spans="1:13" ht="12.75">
      <c r="A50" s="144" t="s">
        <v>171</v>
      </c>
      <c r="B50" s="144"/>
      <c r="C50" s="144"/>
      <c r="D50" s="144"/>
      <c r="E50" s="144"/>
      <c r="F50" s="144"/>
      <c r="G50" s="144"/>
      <c r="H50" s="144"/>
      <c r="I50" s="144"/>
      <c r="J50" s="144"/>
      <c r="K50" s="45"/>
      <c r="L50" s="45"/>
      <c r="M50" s="14"/>
    </row>
    <row r="51" spans="1:13" ht="12.75">
      <c r="A51" s="45"/>
      <c r="B51" s="45"/>
      <c r="C51" s="45"/>
      <c r="D51" s="56"/>
      <c r="E51" s="56"/>
      <c r="F51" s="56"/>
      <c r="G51" s="56"/>
      <c r="H51" s="56"/>
      <c r="I51" s="45"/>
      <c r="J51" s="45"/>
      <c r="K51" s="45"/>
      <c r="L51" s="45"/>
      <c r="M51" s="14"/>
    </row>
    <row r="52" spans="1:13" ht="12.75">
      <c r="A52" s="45"/>
      <c r="B52" s="45"/>
      <c r="C52" s="45"/>
      <c r="D52" s="56"/>
      <c r="E52" s="56"/>
      <c r="F52" s="56"/>
      <c r="G52" s="56"/>
      <c r="H52" s="56"/>
      <c r="I52" s="45"/>
      <c r="J52" s="45"/>
      <c r="K52" s="45"/>
      <c r="L52" s="45"/>
      <c r="M52" s="14"/>
    </row>
    <row r="53" spans="2:13" ht="15">
      <c r="B53" s="45"/>
      <c r="C53" s="42"/>
      <c r="D53" s="43"/>
      <c r="E53" s="57"/>
      <c r="F53" s="57"/>
      <c r="G53" s="57"/>
      <c r="H53" s="57"/>
      <c r="I53" s="7"/>
      <c r="J53" s="7"/>
      <c r="K53" s="7"/>
      <c r="L53" s="7"/>
      <c r="M53" s="17"/>
    </row>
    <row r="54" spans="1:13" ht="15">
      <c r="A54" s="146" t="s">
        <v>343</v>
      </c>
      <c r="B54" s="146"/>
      <c r="C54" s="42"/>
      <c r="D54" s="43"/>
      <c r="E54" s="57"/>
      <c r="F54" s="57"/>
      <c r="G54" s="57"/>
      <c r="H54" s="57"/>
      <c r="I54" s="7"/>
      <c r="J54" s="7"/>
      <c r="K54" s="7"/>
      <c r="L54" s="7"/>
      <c r="M54" s="17"/>
    </row>
    <row r="55" spans="2:8" ht="12.75">
      <c r="B55" s="45"/>
      <c r="C55" s="42"/>
      <c r="D55" s="43"/>
      <c r="E55" s="32"/>
      <c r="F55" s="32"/>
      <c r="G55" s="32"/>
      <c r="H55" s="32"/>
    </row>
    <row r="56" spans="4:8" ht="12.75">
      <c r="D56" s="32"/>
      <c r="E56" s="32"/>
      <c r="F56" s="32"/>
      <c r="G56" s="32"/>
      <c r="H56" s="32"/>
    </row>
    <row r="57" spans="4:8" ht="12.75">
      <c r="D57" s="32"/>
      <c r="E57" s="32"/>
      <c r="F57" s="32"/>
      <c r="G57" s="32"/>
      <c r="H57" s="32"/>
    </row>
    <row r="58" spans="4:8" ht="12.75">
      <c r="D58" s="32"/>
      <c r="E58" s="32"/>
      <c r="F58" s="32"/>
      <c r="G58" s="32"/>
      <c r="H58" s="32"/>
    </row>
    <row r="59" spans="4:8" ht="12.75">
      <c r="D59" s="32"/>
      <c r="E59" s="32"/>
      <c r="F59" s="32"/>
      <c r="G59" s="32"/>
      <c r="H59" s="32"/>
    </row>
    <row r="60" spans="4:8" ht="12.75">
      <c r="D60" s="32"/>
      <c r="E60" s="32"/>
      <c r="F60" s="32"/>
      <c r="G60" s="32"/>
      <c r="H60" s="32"/>
    </row>
    <row r="61" spans="4:8" ht="12.75">
      <c r="D61" s="32"/>
      <c r="E61" s="32"/>
      <c r="F61" s="32"/>
      <c r="G61" s="32"/>
      <c r="H61" s="32"/>
    </row>
    <row r="62" spans="4:8" ht="12.75">
      <c r="D62" s="32"/>
      <c r="E62" s="32"/>
      <c r="F62" s="32"/>
      <c r="G62" s="32"/>
      <c r="H62" s="32"/>
    </row>
    <row r="63" spans="4:8" ht="12.75">
      <c r="D63" s="32"/>
      <c r="E63" s="32"/>
      <c r="F63" s="32"/>
      <c r="G63" s="32"/>
      <c r="H63" s="32"/>
    </row>
    <row r="64" spans="4:8" ht="12.75">
      <c r="D64" s="32"/>
      <c r="E64" s="32"/>
      <c r="F64" s="32"/>
      <c r="G64" s="32"/>
      <c r="H64" s="32"/>
    </row>
    <row r="65" spans="4:8" ht="12.75">
      <c r="D65" s="32"/>
      <c r="E65" s="32"/>
      <c r="F65" s="32"/>
      <c r="G65" s="32"/>
      <c r="H65" s="32"/>
    </row>
    <row r="66" spans="4:8" ht="12.75">
      <c r="D66" s="32"/>
      <c r="E66" s="32"/>
      <c r="F66" s="32"/>
      <c r="G66" s="32"/>
      <c r="H66" s="32"/>
    </row>
    <row r="67" spans="4:8" ht="12.75">
      <c r="D67" s="32"/>
      <c r="E67" s="32"/>
      <c r="F67" s="32"/>
      <c r="G67" s="32"/>
      <c r="H67" s="32"/>
    </row>
    <row r="68" spans="4:8" ht="12.75">
      <c r="D68" s="32"/>
      <c r="E68" s="32"/>
      <c r="F68" s="32"/>
      <c r="G68" s="32"/>
      <c r="H68" s="32"/>
    </row>
    <row r="69" spans="4:8" ht="12.75">
      <c r="D69" s="32"/>
      <c r="E69" s="32"/>
      <c r="F69" s="32"/>
      <c r="G69" s="32"/>
      <c r="H69" s="32"/>
    </row>
    <row r="70" spans="4:8" ht="12.75">
      <c r="D70" s="32"/>
      <c r="E70" s="32"/>
      <c r="F70" s="32"/>
      <c r="G70" s="32"/>
      <c r="H70" s="32"/>
    </row>
    <row r="71" spans="4:8" ht="12.75">
      <c r="D71" s="32"/>
      <c r="E71" s="32"/>
      <c r="F71" s="32"/>
      <c r="G71" s="32"/>
      <c r="H71" s="32"/>
    </row>
    <row r="72" spans="4:8" ht="12.75">
      <c r="D72" s="32"/>
      <c r="E72" s="32"/>
      <c r="F72" s="32"/>
      <c r="G72" s="32"/>
      <c r="H72" s="32"/>
    </row>
    <row r="73" spans="4:8" ht="12.75">
      <c r="D73" s="32"/>
      <c r="E73" s="32"/>
      <c r="F73" s="32"/>
      <c r="G73" s="32"/>
      <c r="H73" s="32"/>
    </row>
  </sheetData>
  <sheetProtection/>
  <mergeCells count="26">
    <mergeCell ref="A54:B54"/>
    <mergeCell ref="D9:E9"/>
    <mergeCell ref="A48:B48"/>
    <mergeCell ref="A50:J50"/>
    <mergeCell ref="A5:L5"/>
    <mergeCell ref="H9:H13"/>
    <mergeCell ref="B9:B13"/>
    <mergeCell ref="A6:L6"/>
    <mergeCell ref="K8:L8"/>
    <mergeCell ref="I10:J10"/>
    <mergeCell ref="A9:A13"/>
    <mergeCell ref="F9:G9"/>
    <mergeCell ref="C9:C13"/>
    <mergeCell ref="K1:L1"/>
    <mergeCell ref="E10:E13"/>
    <mergeCell ref="F10:F13"/>
    <mergeCell ref="G10:G13"/>
    <mergeCell ref="K10:L10"/>
    <mergeCell ref="I9:L9"/>
    <mergeCell ref="L11:L13"/>
    <mergeCell ref="I11:I13"/>
    <mergeCell ref="D10:D13"/>
    <mergeCell ref="A4:L4"/>
    <mergeCell ref="K11:K13"/>
    <mergeCell ref="A3:L3"/>
    <mergeCell ref="J11:J13"/>
  </mergeCells>
  <printOptions/>
  <pageMargins left="0.5905511811023623" right="0.3937007874015748" top="0.984251968503937" bottom="0.3937007874015748" header="0" footer="0"/>
  <pageSetup fitToHeight="6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.7109375" style="2" customWidth="1"/>
    <col min="2" max="2" width="43.57421875" style="2" customWidth="1"/>
    <col min="3" max="3" width="13.28125" style="2" customWidth="1"/>
    <col min="4" max="4" width="14.00390625" style="2" customWidth="1"/>
    <col min="5" max="5" width="13.28125" style="2" customWidth="1"/>
    <col min="6" max="16384" width="9.140625" style="4" customWidth="1"/>
  </cols>
  <sheetData>
    <row r="1" spans="5:6" ht="15.75">
      <c r="E1" s="58" t="s">
        <v>186</v>
      </c>
      <c r="F1" s="91"/>
    </row>
    <row r="3" spans="1:5" ht="29.25" customHeight="1">
      <c r="A3" s="149" t="s">
        <v>409</v>
      </c>
      <c r="B3" s="149"/>
      <c r="C3" s="149"/>
      <c r="D3" s="149"/>
      <c r="E3" s="149"/>
    </row>
    <row r="4" spans="1:5" ht="15.75">
      <c r="A4" s="59"/>
      <c r="B4" s="59"/>
      <c r="C4" s="59"/>
      <c r="D4" s="59"/>
      <c r="E4" s="59"/>
    </row>
    <row r="5" ht="15.75">
      <c r="E5" s="30" t="s">
        <v>8</v>
      </c>
    </row>
    <row r="6" spans="1:5" ht="15.75" customHeight="1">
      <c r="A6" s="152"/>
      <c r="B6" s="152" t="s">
        <v>9</v>
      </c>
      <c r="C6" s="133" t="s">
        <v>17</v>
      </c>
      <c r="D6" s="138" t="s">
        <v>184</v>
      </c>
      <c r="E6" s="133" t="s">
        <v>16</v>
      </c>
    </row>
    <row r="7" spans="1:5" ht="24" customHeight="1">
      <c r="A7" s="152"/>
      <c r="B7" s="152"/>
      <c r="C7" s="133"/>
      <c r="D7" s="140"/>
      <c r="E7" s="133"/>
    </row>
    <row r="8" spans="1:6" ht="14.25" customHeight="1">
      <c r="A8" s="60">
        <v>1</v>
      </c>
      <c r="B8" s="60">
        <v>2</v>
      </c>
      <c r="C8" s="34">
        <v>3</v>
      </c>
      <c r="D8" s="34">
        <v>4</v>
      </c>
      <c r="E8" s="34" t="s">
        <v>185</v>
      </c>
      <c r="F8" s="1"/>
    </row>
    <row r="9" spans="1:5" ht="22.5">
      <c r="A9" s="61">
        <v>1</v>
      </c>
      <c r="B9" s="62" t="s">
        <v>303</v>
      </c>
      <c r="C9" s="63">
        <v>9587.4</v>
      </c>
      <c r="D9" s="63">
        <v>2382.8</v>
      </c>
      <c r="E9" s="63">
        <f aca="true" t="shared" si="0" ref="E9:E15">C9-D9</f>
        <v>7204.599999999999</v>
      </c>
    </row>
    <row r="10" spans="1:5" ht="56.25">
      <c r="A10" s="61">
        <v>2</v>
      </c>
      <c r="B10" s="62" t="s">
        <v>310</v>
      </c>
      <c r="C10" s="63">
        <v>47043.9</v>
      </c>
      <c r="D10" s="63">
        <v>19960.8</v>
      </c>
      <c r="E10" s="63">
        <f t="shared" si="0"/>
        <v>27083.100000000002</v>
      </c>
    </row>
    <row r="11" spans="1:5" ht="15.75" hidden="1">
      <c r="A11" s="61">
        <v>3</v>
      </c>
      <c r="B11" s="62" t="s">
        <v>319</v>
      </c>
      <c r="C11" s="63">
        <v>0</v>
      </c>
      <c r="D11" s="63">
        <v>0</v>
      </c>
      <c r="E11" s="63">
        <f t="shared" si="0"/>
        <v>0</v>
      </c>
    </row>
    <row r="12" spans="1:5" ht="33" customHeight="1">
      <c r="A12" s="61">
        <v>3</v>
      </c>
      <c r="B12" s="62" t="s">
        <v>323</v>
      </c>
      <c r="C12" s="63">
        <v>37.7</v>
      </c>
      <c r="D12" s="63">
        <v>4.1</v>
      </c>
      <c r="E12" s="63">
        <f t="shared" si="0"/>
        <v>33.6</v>
      </c>
    </row>
    <row r="13" spans="1:5" ht="0.75" customHeight="1" hidden="1">
      <c r="A13" s="61">
        <v>5</v>
      </c>
      <c r="B13" s="62" t="s">
        <v>397</v>
      </c>
      <c r="C13" s="63">
        <v>0</v>
      </c>
      <c r="D13" s="63">
        <v>0</v>
      </c>
      <c r="E13" s="63">
        <f t="shared" si="0"/>
        <v>0</v>
      </c>
    </row>
    <row r="14" spans="1:5" ht="45" hidden="1">
      <c r="A14" s="61">
        <v>5</v>
      </c>
      <c r="B14" s="64" t="s">
        <v>328</v>
      </c>
      <c r="C14" s="63"/>
      <c r="D14" s="63"/>
      <c r="E14" s="63">
        <f t="shared" si="0"/>
        <v>0</v>
      </c>
    </row>
    <row r="15" spans="1:5" ht="24.75" customHeight="1">
      <c r="A15" s="61">
        <v>4</v>
      </c>
      <c r="B15" s="64" t="s">
        <v>331</v>
      </c>
      <c r="C15" s="63">
        <v>41412.7</v>
      </c>
      <c r="D15" s="63">
        <v>1805.3</v>
      </c>
      <c r="E15" s="63">
        <f t="shared" si="0"/>
        <v>39607.399999999994</v>
      </c>
    </row>
    <row r="16" spans="1:5" ht="56.25" hidden="1">
      <c r="A16" s="61">
        <v>4</v>
      </c>
      <c r="B16" s="37" t="s">
        <v>131</v>
      </c>
      <c r="C16" s="63"/>
      <c r="D16" s="63"/>
      <c r="E16" s="63" t="e">
        <f>D16-#REF!</f>
        <v>#REF!</v>
      </c>
    </row>
    <row r="17" spans="1:5" ht="15.75">
      <c r="A17" s="65" t="s">
        <v>13</v>
      </c>
      <c r="B17" s="65"/>
      <c r="C17" s="66">
        <f>C9+C10+C11+C12+C13+C14+C16+C15</f>
        <v>98081.7</v>
      </c>
      <c r="D17" s="66">
        <f>D9+D10+D11+D12+D13+D14+D16+D15</f>
        <v>24152.999999999996</v>
      </c>
      <c r="E17" s="66">
        <f>C17-D17</f>
        <v>73928.7</v>
      </c>
    </row>
    <row r="18" spans="1:5" ht="15.75">
      <c r="A18" s="67"/>
      <c r="B18" s="67"/>
      <c r="C18" s="67"/>
      <c r="D18" s="68"/>
      <c r="E18" s="68"/>
    </row>
    <row r="19" spans="1:5" ht="15.75">
      <c r="A19" s="150"/>
      <c r="B19" s="150"/>
      <c r="C19" s="150"/>
      <c r="D19" s="150"/>
      <c r="E19" s="3"/>
    </row>
    <row r="20" spans="1:2" ht="15.75">
      <c r="A20" s="146" t="s">
        <v>345</v>
      </c>
      <c r="B20" s="146"/>
    </row>
    <row r="21" spans="1:2" ht="15.75">
      <c r="A21" s="151"/>
      <c r="B21" s="151"/>
    </row>
  </sheetData>
  <sheetProtection/>
  <mergeCells count="9">
    <mergeCell ref="A3:E3"/>
    <mergeCell ref="E6:E7"/>
    <mergeCell ref="C6:C7"/>
    <mergeCell ref="D6:D7"/>
    <mergeCell ref="A19:D19"/>
    <mergeCell ref="A21:B21"/>
    <mergeCell ref="A20:B20"/>
    <mergeCell ref="A6:A7"/>
    <mergeCell ref="B6:B7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24.28125" style="0" customWidth="1"/>
    <col min="5" max="5" width="12.28125" style="0" customWidth="1"/>
    <col min="6" max="6" width="11.140625" style="0" customWidth="1"/>
    <col min="7" max="7" width="10.7109375" style="0" customWidth="1"/>
    <col min="8" max="8" width="11.140625" style="0" customWidth="1"/>
    <col min="10" max="10" width="11.28125" style="0" customWidth="1"/>
  </cols>
  <sheetData>
    <row r="1" spans="1:10" ht="15">
      <c r="A1" s="29"/>
      <c r="B1" s="29"/>
      <c r="C1" s="29"/>
      <c r="D1" s="29"/>
      <c r="E1" s="29"/>
      <c r="F1" s="29"/>
      <c r="G1" s="29"/>
      <c r="H1" s="29"/>
      <c r="I1" s="29"/>
      <c r="J1" s="58" t="s">
        <v>187</v>
      </c>
    </row>
    <row r="2" spans="1:10" ht="15">
      <c r="A2" s="29"/>
      <c r="B2" s="29"/>
      <c r="C2" s="29"/>
      <c r="D2" s="29"/>
      <c r="E2" s="29"/>
      <c r="F2" s="29"/>
      <c r="G2" s="29"/>
      <c r="H2" s="29"/>
      <c r="I2" s="29"/>
      <c r="J2" s="58"/>
    </row>
    <row r="3" spans="1:10" ht="15" customHeight="1">
      <c r="A3" s="159" t="s">
        <v>410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2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2.75">
      <c r="A6" s="29"/>
      <c r="B6" s="29"/>
      <c r="C6" s="29"/>
      <c r="D6" s="29"/>
      <c r="E6" s="29"/>
      <c r="F6" s="29"/>
      <c r="G6" s="29"/>
      <c r="H6" s="29"/>
      <c r="I6" s="29"/>
      <c r="J6" s="30" t="s">
        <v>188</v>
      </c>
    </row>
    <row r="7" spans="1:10" ht="33.75">
      <c r="A7" s="138" t="s">
        <v>7</v>
      </c>
      <c r="B7" s="138" t="s">
        <v>189</v>
      </c>
      <c r="C7" s="138" t="s">
        <v>190</v>
      </c>
      <c r="D7" s="141" t="s">
        <v>350</v>
      </c>
      <c r="E7" s="142"/>
      <c r="F7" s="141" t="s">
        <v>191</v>
      </c>
      <c r="G7" s="142"/>
      <c r="H7" s="34" t="s">
        <v>192</v>
      </c>
      <c r="I7" s="141" t="s">
        <v>51</v>
      </c>
      <c r="J7" s="142"/>
    </row>
    <row r="8" spans="1:10" ht="22.5">
      <c r="A8" s="140"/>
      <c r="B8" s="140"/>
      <c r="C8" s="140"/>
      <c r="D8" s="34" t="s">
        <v>193</v>
      </c>
      <c r="E8" s="34" t="s">
        <v>194</v>
      </c>
      <c r="F8" s="34" t="s">
        <v>195</v>
      </c>
      <c r="G8" s="34" t="s">
        <v>196</v>
      </c>
      <c r="H8" s="34" t="s">
        <v>197</v>
      </c>
      <c r="I8" s="34" t="s">
        <v>198</v>
      </c>
      <c r="J8" s="34" t="s">
        <v>197</v>
      </c>
    </row>
    <row r="9" spans="1:10" ht="12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</row>
    <row r="10" spans="1:10" ht="45" hidden="1">
      <c r="A10" s="107"/>
      <c r="B10" s="62" t="s">
        <v>199</v>
      </c>
      <c r="C10" s="114" t="s">
        <v>11</v>
      </c>
      <c r="D10" s="114" t="s">
        <v>11</v>
      </c>
      <c r="E10" s="114" t="s">
        <v>11</v>
      </c>
      <c r="F10" s="108"/>
      <c r="G10" s="108"/>
      <c r="H10" s="108"/>
      <c r="I10" s="108"/>
      <c r="J10" s="108"/>
    </row>
    <row r="11" spans="1:10" ht="45">
      <c r="A11" s="109">
        <v>1</v>
      </c>
      <c r="B11" s="62" t="s">
        <v>411</v>
      </c>
      <c r="C11" s="112"/>
      <c r="D11" s="116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</row>
    <row r="12" spans="1:10" ht="12.75" hidden="1">
      <c r="A12" s="110" t="s">
        <v>346</v>
      </c>
      <c r="B12" s="111"/>
      <c r="C12" s="112"/>
      <c r="D12" s="116"/>
      <c r="E12" s="115"/>
      <c r="F12" s="115"/>
      <c r="G12" s="115"/>
      <c r="H12" s="115"/>
      <c r="I12" s="115" t="e">
        <f aca="true" t="shared" si="0" ref="I12:I20">H12/F12*100</f>
        <v>#DIV/0!</v>
      </c>
      <c r="J12" s="115" t="e">
        <f>H12/G12*100</f>
        <v>#DIV/0!</v>
      </c>
    </row>
    <row r="13" spans="1:10" ht="45">
      <c r="A13" s="109">
        <v>2</v>
      </c>
      <c r="B13" s="111" t="s">
        <v>200</v>
      </c>
      <c r="C13" s="112"/>
      <c r="D13" s="116">
        <f>D15+D16+D17</f>
        <v>0.494</v>
      </c>
      <c r="E13" s="116">
        <f>E15+E16+E17</f>
        <v>0</v>
      </c>
      <c r="F13" s="115">
        <f>F15+F16+F17</f>
        <v>9499.5</v>
      </c>
      <c r="G13" s="115">
        <f>G15+G16+G17</f>
        <v>0</v>
      </c>
      <c r="H13" s="115">
        <f>H15+H16+H17</f>
        <v>0</v>
      </c>
      <c r="I13" s="115">
        <f t="shared" si="0"/>
        <v>0</v>
      </c>
      <c r="J13" s="115">
        <v>0</v>
      </c>
    </row>
    <row r="14" spans="1:10" ht="12.75" hidden="1">
      <c r="A14" s="110" t="s">
        <v>347</v>
      </c>
      <c r="B14" s="111"/>
      <c r="C14" s="112"/>
      <c r="D14" s="116"/>
      <c r="E14" s="115"/>
      <c r="F14" s="115"/>
      <c r="G14" s="115"/>
      <c r="H14" s="115"/>
      <c r="I14" s="115" t="e">
        <f t="shared" si="0"/>
        <v>#DIV/0!</v>
      </c>
      <c r="J14" s="115" t="e">
        <f>H14/G14*100</f>
        <v>#DIV/0!</v>
      </c>
    </row>
    <row r="15" spans="1:10" ht="18" customHeight="1">
      <c r="A15" s="110" t="s">
        <v>347</v>
      </c>
      <c r="B15" s="153" t="s">
        <v>414</v>
      </c>
      <c r="C15" s="112" t="s">
        <v>415</v>
      </c>
      <c r="D15" s="155">
        <v>0.034</v>
      </c>
      <c r="E15" s="157">
        <v>0</v>
      </c>
      <c r="F15" s="115">
        <v>8706.3</v>
      </c>
      <c r="G15" s="115">
        <v>0</v>
      </c>
      <c r="H15" s="115">
        <v>0</v>
      </c>
      <c r="I15" s="115">
        <f t="shared" si="0"/>
        <v>0</v>
      </c>
      <c r="J15" s="115">
        <v>0</v>
      </c>
    </row>
    <row r="16" spans="1:10" ht="18" customHeight="1">
      <c r="A16" s="110" t="s">
        <v>399</v>
      </c>
      <c r="B16" s="154"/>
      <c r="C16" s="112" t="s">
        <v>416</v>
      </c>
      <c r="D16" s="156"/>
      <c r="E16" s="158"/>
      <c r="F16" s="115">
        <v>493.7</v>
      </c>
      <c r="G16" s="115">
        <v>0</v>
      </c>
      <c r="H16" s="115">
        <v>0</v>
      </c>
      <c r="I16" s="115">
        <f t="shared" si="0"/>
        <v>0</v>
      </c>
      <c r="J16" s="115">
        <v>0</v>
      </c>
    </row>
    <row r="17" spans="1:10" ht="45">
      <c r="A17" s="110" t="s">
        <v>400</v>
      </c>
      <c r="B17" s="111" t="s">
        <v>434</v>
      </c>
      <c r="C17" s="112" t="s">
        <v>418</v>
      </c>
      <c r="D17" s="116">
        <v>0.46</v>
      </c>
      <c r="E17" s="115">
        <v>0</v>
      </c>
      <c r="F17" s="115">
        <v>299.5</v>
      </c>
      <c r="G17" s="115">
        <v>0</v>
      </c>
      <c r="H17" s="115">
        <v>0</v>
      </c>
      <c r="I17" s="115">
        <f t="shared" si="0"/>
        <v>0</v>
      </c>
      <c r="J17" s="115">
        <v>0</v>
      </c>
    </row>
    <row r="18" spans="1:10" ht="33.75">
      <c r="A18" s="109">
        <v>3</v>
      </c>
      <c r="B18" s="111" t="s">
        <v>413</v>
      </c>
      <c r="C18" s="112"/>
      <c r="D18" s="116">
        <f>D19+D20</f>
        <v>3.4</v>
      </c>
      <c r="E18" s="116">
        <f>E19+E20</f>
        <v>0</v>
      </c>
      <c r="F18" s="115">
        <f>F19+F20</f>
        <v>4262.2</v>
      </c>
      <c r="G18" s="115">
        <f>G19+G20</f>
        <v>18.8</v>
      </c>
      <c r="H18" s="115">
        <f>H19+H20</f>
        <v>18.8</v>
      </c>
      <c r="I18" s="115">
        <f t="shared" si="0"/>
        <v>0.4410867627047065</v>
      </c>
      <c r="J18" s="115">
        <f>H18/G18*100</f>
        <v>100</v>
      </c>
    </row>
    <row r="19" spans="1:10" ht="12.75">
      <c r="A19" s="110" t="s">
        <v>348</v>
      </c>
      <c r="B19" s="111" t="s">
        <v>351</v>
      </c>
      <c r="C19" s="112" t="s">
        <v>420</v>
      </c>
      <c r="D19" s="116">
        <v>3</v>
      </c>
      <c r="E19" s="116">
        <v>0</v>
      </c>
      <c r="F19" s="115">
        <v>1065.5</v>
      </c>
      <c r="G19" s="115">
        <v>0</v>
      </c>
      <c r="H19" s="115">
        <v>0</v>
      </c>
      <c r="I19" s="115">
        <f t="shared" si="0"/>
        <v>0</v>
      </c>
      <c r="J19" s="115">
        <v>0</v>
      </c>
    </row>
    <row r="20" spans="1:10" ht="12.75">
      <c r="A20" s="110" t="s">
        <v>401</v>
      </c>
      <c r="B20" s="111" t="s">
        <v>435</v>
      </c>
      <c r="C20" s="112" t="s">
        <v>419</v>
      </c>
      <c r="D20" s="116">
        <v>0.4</v>
      </c>
      <c r="E20" s="116">
        <v>0</v>
      </c>
      <c r="F20" s="115">
        <v>3196.7</v>
      </c>
      <c r="G20" s="115">
        <v>18.8</v>
      </c>
      <c r="H20" s="115">
        <v>18.8</v>
      </c>
      <c r="I20" s="115">
        <f t="shared" si="0"/>
        <v>0.5881064848124629</v>
      </c>
      <c r="J20" s="115">
        <f aca="true" t="shared" si="1" ref="J20:J26">H20/G20*100</f>
        <v>100</v>
      </c>
    </row>
    <row r="21" spans="1:10" ht="33.75">
      <c r="A21" s="109">
        <v>4</v>
      </c>
      <c r="B21" s="62" t="s">
        <v>412</v>
      </c>
      <c r="C21" s="112"/>
      <c r="D21" s="117">
        <f>D22+D23+D24+D25</f>
        <v>110.787</v>
      </c>
      <c r="E21" s="117">
        <f>E22+E23+E24+E25</f>
        <v>110.787</v>
      </c>
      <c r="F21" s="115">
        <f>F22+F23+F24+F25</f>
        <v>8015.099999999999</v>
      </c>
      <c r="G21" s="115">
        <f>G22+G23+G24+G25</f>
        <v>5121.5</v>
      </c>
      <c r="H21" s="115">
        <f>H22+H23+H24+H25</f>
        <v>5121.5</v>
      </c>
      <c r="I21" s="115">
        <f aca="true" t="shared" si="2" ref="I21:I26">H21/F21*100</f>
        <v>63.89814225649088</v>
      </c>
      <c r="J21" s="115">
        <f t="shared" si="1"/>
        <v>100</v>
      </c>
    </row>
    <row r="22" spans="1:10" ht="12.75">
      <c r="A22" s="110" t="s">
        <v>349</v>
      </c>
      <c r="B22" s="62" t="s">
        <v>355</v>
      </c>
      <c r="C22" s="112" t="s">
        <v>421</v>
      </c>
      <c r="D22" s="117">
        <v>17.454</v>
      </c>
      <c r="E22" s="117">
        <v>17.454</v>
      </c>
      <c r="F22" s="115">
        <v>1263.2</v>
      </c>
      <c r="G22" s="115">
        <v>807.1</v>
      </c>
      <c r="H22" s="115">
        <v>807.1</v>
      </c>
      <c r="I22" s="115">
        <f t="shared" si="2"/>
        <v>63.89328689043698</v>
      </c>
      <c r="J22" s="115">
        <f t="shared" si="1"/>
        <v>100</v>
      </c>
    </row>
    <row r="23" spans="1:10" ht="12.75">
      <c r="A23" s="110" t="s">
        <v>352</v>
      </c>
      <c r="B23" s="62" t="s">
        <v>356</v>
      </c>
      <c r="C23" s="112" t="s">
        <v>421</v>
      </c>
      <c r="D23" s="117">
        <v>16.843</v>
      </c>
      <c r="E23" s="117">
        <v>16.843</v>
      </c>
      <c r="F23" s="115">
        <v>1218.3</v>
      </c>
      <c r="G23" s="115">
        <v>778.5</v>
      </c>
      <c r="H23" s="115">
        <v>778.5</v>
      </c>
      <c r="I23" s="115">
        <f t="shared" si="2"/>
        <v>63.900517114011336</v>
      </c>
      <c r="J23" s="115">
        <f t="shared" si="1"/>
        <v>100</v>
      </c>
    </row>
    <row r="24" spans="1:10" ht="12.75">
      <c r="A24" s="110" t="s">
        <v>353</v>
      </c>
      <c r="B24" s="62" t="s">
        <v>357</v>
      </c>
      <c r="C24" s="112" t="s">
        <v>421</v>
      </c>
      <c r="D24" s="117">
        <v>4.68</v>
      </c>
      <c r="E24" s="117">
        <v>4.68</v>
      </c>
      <c r="F24" s="115">
        <v>338.2</v>
      </c>
      <c r="G24" s="115">
        <v>216.1</v>
      </c>
      <c r="H24" s="115">
        <v>216.1</v>
      </c>
      <c r="I24" s="115">
        <f t="shared" si="2"/>
        <v>63.89710230632761</v>
      </c>
      <c r="J24" s="115">
        <f t="shared" si="1"/>
        <v>100</v>
      </c>
    </row>
    <row r="25" spans="1:10" ht="12.75">
      <c r="A25" s="112" t="s">
        <v>354</v>
      </c>
      <c r="B25" s="113" t="s">
        <v>358</v>
      </c>
      <c r="C25" s="112" t="s">
        <v>421</v>
      </c>
      <c r="D25" s="116">
        <v>71.81</v>
      </c>
      <c r="E25" s="116">
        <v>71.81</v>
      </c>
      <c r="F25" s="115">
        <v>5195.4</v>
      </c>
      <c r="G25" s="115">
        <v>3319.8</v>
      </c>
      <c r="H25" s="115">
        <v>3319.8</v>
      </c>
      <c r="I25" s="115">
        <f t="shared" si="2"/>
        <v>63.89883358355469</v>
      </c>
      <c r="J25" s="115">
        <f t="shared" si="1"/>
        <v>100</v>
      </c>
    </row>
    <row r="26" spans="1:10" ht="12.75">
      <c r="A26" s="160" t="s">
        <v>201</v>
      </c>
      <c r="B26" s="161"/>
      <c r="C26" s="161"/>
      <c r="D26" s="161"/>
      <c r="E26" s="162"/>
      <c r="F26" s="115">
        <f>F18+F21+F11+F13</f>
        <v>21776.8</v>
      </c>
      <c r="G26" s="115">
        <f>G18+G21+G11+G13</f>
        <v>5140.3</v>
      </c>
      <c r="H26" s="115">
        <f>H18+H21+H11+H13</f>
        <v>5140.3</v>
      </c>
      <c r="I26" s="115">
        <f t="shared" si="2"/>
        <v>23.60447816024393</v>
      </c>
      <c r="J26" s="115">
        <f t="shared" si="1"/>
        <v>100</v>
      </c>
    </row>
    <row r="27" spans="1:10" ht="12.75">
      <c r="A27" s="163" t="s">
        <v>202</v>
      </c>
      <c r="B27" s="164"/>
      <c r="C27" s="164"/>
      <c r="D27" s="164"/>
      <c r="E27" s="165"/>
      <c r="F27" s="166">
        <f>F26-H26</f>
        <v>16636.5</v>
      </c>
      <c r="G27" s="167"/>
      <c r="H27" s="167"/>
      <c r="I27" s="167"/>
      <c r="J27" s="168"/>
    </row>
    <row r="28" spans="1:10" ht="12.75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2.75">
      <c r="A29" s="29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2.75">
      <c r="A30" s="146" t="s">
        <v>345</v>
      </c>
      <c r="B30" s="146"/>
      <c r="C30" s="29"/>
      <c r="D30" s="29"/>
      <c r="E30" s="29"/>
      <c r="F30" s="29"/>
      <c r="G30" s="29"/>
      <c r="H30" s="29"/>
      <c r="I30" s="29"/>
      <c r="J30" s="29"/>
    </row>
    <row r="31" spans="1:10" ht="12.75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2.7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2.75">
      <c r="A33" s="29"/>
      <c r="B33" s="29"/>
      <c r="C33" s="29"/>
      <c r="D33" s="29"/>
      <c r="E33" s="29"/>
      <c r="F33" s="29"/>
      <c r="G33" s="29"/>
      <c r="H33" s="29"/>
      <c r="I33" s="29"/>
      <c r="J33" s="29"/>
    </row>
  </sheetData>
  <sheetProtection/>
  <mergeCells count="14">
    <mergeCell ref="F7:G7"/>
    <mergeCell ref="I7:J7"/>
    <mergeCell ref="A3:J4"/>
    <mergeCell ref="A26:E26"/>
    <mergeCell ref="A27:E27"/>
    <mergeCell ref="F27:J27"/>
    <mergeCell ref="A30:B30"/>
    <mergeCell ref="A7:A8"/>
    <mergeCell ref="B7:B8"/>
    <mergeCell ref="C7:C8"/>
    <mergeCell ref="D7:E7"/>
    <mergeCell ref="B15:B16"/>
    <mergeCell ref="D15:D16"/>
    <mergeCell ref="E15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S18"/>
  <sheetViews>
    <sheetView zoomScalePageLayoutView="0" workbookViewId="0" topLeftCell="B1">
      <selection activeCell="C12" sqref="C12"/>
    </sheetView>
  </sheetViews>
  <sheetFormatPr defaultColWidth="9.140625" defaultRowHeight="12.75"/>
  <cols>
    <col min="1" max="1" width="0" style="1" hidden="1" customWidth="1"/>
    <col min="2" max="2" width="5.57421875" style="29" bestFit="1" customWidth="1"/>
    <col min="3" max="3" width="17.140625" style="29" customWidth="1"/>
    <col min="4" max="4" width="13.28125" style="29" customWidth="1"/>
    <col min="5" max="5" width="8.57421875" style="29" customWidth="1"/>
    <col min="6" max="6" width="8.8515625" style="29" customWidth="1"/>
    <col min="7" max="7" width="8.57421875" style="29" customWidth="1"/>
    <col min="8" max="8" width="8.28125" style="29" customWidth="1"/>
    <col min="9" max="9" width="8.00390625" style="29" customWidth="1"/>
    <col min="10" max="10" width="7.7109375" style="29" customWidth="1"/>
    <col min="11" max="11" width="7.8515625" style="29" customWidth="1"/>
    <col min="12" max="12" width="7.28125" style="29" customWidth="1"/>
    <col min="13" max="13" width="7.140625" style="29" customWidth="1"/>
    <col min="14" max="14" width="6.140625" style="29" customWidth="1"/>
    <col min="15" max="15" width="8.140625" style="29" customWidth="1"/>
    <col min="16" max="16" width="7.7109375" style="29" customWidth="1"/>
    <col min="17" max="17" width="11.7109375" style="29" customWidth="1"/>
    <col min="18" max="18" width="0.13671875" style="1" customWidth="1"/>
    <col min="19" max="16384" width="9.140625" style="1" customWidth="1"/>
  </cols>
  <sheetData>
    <row r="1" spans="2:18" ht="1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73" t="s">
        <v>159</v>
      </c>
      <c r="P1" s="173"/>
      <c r="Q1" s="173"/>
      <c r="R1" s="18"/>
    </row>
    <row r="2" spans="2:18" ht="1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70"/>
      <c r="Q2" s="70"/>
      <c r="R2" s="18"/>
    </row>
    <row r="3" spans="2:18" ht="12.75">
      <c r="B3" s="174" t="s">
        <v>422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2:18" ht="20.25" customHeight="1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2:18" ht="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12"/>
    </row>
    <row r="6" spans="2:18" ht="12.7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175" t="s">
        <v>8</v>
      </c>
      <c r="Q6" s="175"/>
      <c r="R6" s="20"/>
    </row>
    <row r="7" spans="2:18" ht="59.25" customHeight="1">
      <c r="B7" s="172" t="s">
        <v>7</v>
      </c>
      <c r="C7" s="172" t="s">
        <v>146</v>
      </c>
      <c r="D7" s="172" t="s">
        <v>147</v>
      </c>
      <c r="E7" s="172" t="s">
        <v>148</v>
      </c>
      <c r="F7" s="172" t="s">
        <v>149</v>
      </c>
      <c r="G7" s="172" t="s">
        <v>150</v>
      </c>
      <c r="H7" s="172"/>
      <c r="I7" s="172" t="s">
        <v>151</v>
      </c>
      <c r="J7" s="172"/>
      <c r="K7" s="172" t="s">
        <v>18</v>
      </c>
      <c r="L7" s="172"/>
      <c r="M7" s="172" t="s">
        <v>152</v>
      </c>
      <c r="N7" s="172"/>
      <c r="O7" s="172" t="s">
        <v>153</v>
      </c>
      <c r="P7" s="172" t="s">
        <v>154</v>
      </c>
      <c r="Q7" s="172" t="s">
        <v>155</v>
      </c>
      <c r="R7" s="21"/>
    </row>
    <row r="8" spans="2:18" ht="22.5" customHeight="1">
      <c r="B8" s="172"/>
      <c r="C8" s="172"/>
      <c r="D8" s="172"/>
      <c r="E8" s="172"/>
      <c r="F8" s="172"/>
      <c r="G8" s="172" t="s">
        <v>156</v>
      </c>
      <c r="H8" s="172" t="s">
        <v>157</v>
      </c>
      <c r="I8" s="172" t="s">
        <v>12</v>
      </c>
      <c r="J8" s="172" t="s">
        <v>158</v>
      </c>
      <c r="K8" s="172" t="s">
        <v>12</v>
      </c>
      <c r="L8" s="172" t="s">
        <v>158</v>
      </c>
      <c r="M8" s="172" t="s">
        <v>14</v>
      </c>
      <c r="N8" s="172" t="s">
        <v>15</v>
      </c>
      <c r="O8" s="172"/>
      <c r="P8" s="172"/>
      <c r="Q8" s="172"/>
      <c r="R8" s="21"/>
    </row>
    <row r="9" spans="2:18" ht="36" customHeight="1"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21"/>
    </row>
    <row r="10" spans="2:18" ht="12.75">
      <c r="B10" s="73">
        <v>1</v>
      </c>
      <c r="C10" s="73">
        <v>2</v>
      </c>
      <c r="D10" s="73">
        <v>3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>
        <v>11</v>
      </c>
      <c r="M10" s="73">
        <v>12</v>
      </c>
      <c r="N10" s="73">
        <v>13</v>
      </c>
      <c r="O10" s="73">
        <v>14</v>
      </c>
      <c r="P10" s="73">
        <v>15</v>
      </c>
      <c r="Q10" s="73">
        <v>16</v>
      </c>
      <c r="R10" s="19"/>
    </row>
    <row r="11" spans="2:18" ht="22.5">
      <c r="B11" s="73">
        <v>1</v>
      </c>
      <c r="C11" s="77" t="s">
        <v>425</v>
      </c>
      <c r="D11" s="74"/>
      <c r="E11" s="73"/>
      <c r="F11" s="73"/>
      <c r="G11" s="73"/>
      <c r="H11" s="73"/>
      <c r="I11" s="128">
        <f>I12+I13</f>
        <v>9499.5</v>
      </c>
      <c r="J11" s="128">
        <f aca="true" t="shared" si="0" ref="J11:Q11">J12+J13</f>
        <v>0</v>
      </c>
      <c r="K11" s="128">
        <f t="shared" si="0"/>
        <v>0</v>
      </c>
      <c r="L11" s="128">
        <f t="shared" si="0"/>
        <v>0</v>
      </c>
      <c r="M11" s="128">
        <f t="shared" si="0"/>
        <v>0</v>
      </c>
      <c r="N11" s="128">
        <f t="shared" si="0"/>
        <v>0</v>
      </c>
      <c r="O11" s="128">
        <f t="shared" si="0"/>
        <v>0</v>
      </c>
      <c r="P11" s="128">
        <f t="shared" si="0"/>
        <v>0</v>
      </c>
      <c r="Q11" s="128">
        <f t="shared" si="0"/>
        <v>0</v>
      </c>
      <c r="R11" s="19"/>
    </row>
    <row r="12" spans="2:18" ht="56.25" customHeight="1">
      <c r="B12" s="129" t="s">
        <v>423</v>
      </c>
      <c r="C12" s="127" t="s">
        <v>414</v>
      </c>
      <c r="D12" s="169" t="s">
        <v>162</v>
      </c>
      <c r="E12" s="73"/>
      <c r="F12" s="73"/>
      <c r="G12" s="73"/>
      <c r="H12" s="73"/>
      <c r="I12" s="128">
        <v>9200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76">
        <v>0</v>
      </c>
      <c r="Q12" s="128">
        <v>0</v>
      </c>
      <c r="R12" s="19"/>
    </row>
    <row r="13" spans="2:19" ht="45" customHeight="1">
      <c r="B13" s="130" t="s">
        <v>424</v>
      </c>
      <c r="C13" s="111" t="s">
        <v>417</v>
      </c>
      <c r="D13" s="170"/>
      <c r="E13" s="75"/>
      <c r="F13" s="76"/>
      <c r="G13" s="76"/>
      <c r="H13" s="76"/>
      <c r="I13" s="76">
        <v>299.5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22"/>
      <c r="S13" s="11"/>
    </row>
    <row r="14" spans="2:19" ht="12.75">
      <c r="B14" s="171" t="s">
        <v>183</v>
      </c>
      <c r="C14" s="171"/>
      <c r="D14" s="171"/>
      <c r="E14" s="78"/>
      <c r="F14" s="79"/>
      <c r="G14" s="79"/>
      <c r="H14" s="79"/>
      <c r="I14" s="79">
        <f>I11</f>
        <v>9499.5</v>
      </c>
      <c r="J14" s="79">
        <f aca="true" t="shared" si="1" ref="J14:Q14">J11</f>
        <v>0</v>
      </c>
      <c r="K14" s="79">
        <f t="shared" si="1"/>
        <v>0</v>
      </c>
      <c r="L14" s="79">
        <f t="shared" si="1"/>
        <v>0</v>
      </c>
      <c r="M14" s="79">
        <f t="shared" si="1"/>
        <v>0</v>
      </c>
      <c r="N14" s="79">
        <f t="shared" si="1"/>
        <v>0</v>
      </c>
      <c r="O14" s="79">
        <f t="shared" si="1"/>
        <v>0</v>
      </c>
      <c r="P14" s="79">
        <f t="shared" si="1"/>
        <v>0</v>
      </c>
      <c r="Q14" s="79">
        <f t="shared" si="1"/>
        <v>0</v>
      </c>
      <c r="R14" s="22"/>
      <c r="S14" s="11"/>
    </row>
    <row r="17" spans="2:3" ht="12.75">
      <c r="B17" s="146" t="s">
        <v>343</v>
      </c>
      <c r="C17" s="146"/>
    </row>
    <row r="18" spans="2:3" ht="12.75">
      <c r="B18" s="151"/>
      <c r="C18" s="151"/>
    </row>
  </sheetData>
  <sheetProtection/>
  <mergeCells count="27">
    <mergeCell ref="G7:H7"/>
    <mergeCell ref="I7:J7"/>
    <mergeCell ref="O7:O9"/>
    <mergeCell ref="P7:P9"/>
    <mergeCell ref="K7:L7"/>
    <mergeCell ref="M7:N7"/>
    <mergeCell ref="L8:L9"/>
    <mergeCell ref="O1:Q1"/>
    <mergeCell ref="B3:R4"/>
    <mergeCell ref="P6:Q6"/>
    <mergeCell ref="B7:B9"/>
    <mergeCell ref="C7:C9"/>
    <mergeCell ref="D7:D9"/>
    <mergeCell ref="E7:E9"/>
    <mergeCell ref="F7:F9"/>
    <mergeCell ref="M8:M9"/>
    <mergeCell ref="N8:N9"/>
    <mergeCell ref="D12:D13"/>
    <mergeCell ref="B14:D14"/>
    <mergeCell ref="B17:C17"/>
    <mergeCell ref="B18:C18"/>
    <mergeCell ref="Q7:Q9"/>
    <mergeCell ref="G8:G9"/>
    <mergeCell ref="H8:H9"/>
    <mergeCell ref="I8:I9"/>
    <mergeCell ref="J8:J9"/>
    <mergeCell ref="K8:K9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6.57421875" style="29" customWidth="1"/>
    <col min="2" max="2" width="20.421875" style="29" customWidth="1"/>
    <col min="3" max="3" width="15.8515625" style="29" customWidth="1"/>
    <col min="4" max="4" width="15.57421875" style="29" customWidth="1"/>
    <col min="5" max="5" width="12.57421875" style="29" customWidth="1"/>
    <col min="6" max="6" width="13.00390625" style="29" customWidth="1"/>
    <col min="7" max="7" width="13.7109375" style="29" customWidth="1"/>
    <col min="8" max="8" width="11.140625" style="29" customWidth="1"/>
    <col min="9" max="9" width="11.421875" style="29" customWidth="1"/>
  </cols>
  <sheetData>
    <row r="1" spans="8:9" ht="15">
      <c r="H1" s="134" t="s">
        <v>145</v>
      </c>
      <c r="I1" s="134"/>
    </row>
    <row r="2" ht="18.75">
      <c r="A2" s="5"/>
    </row>
    <row r="3" spans="1:9" ht="12.75">
      <c r="A3" s="159" t="s">
        <v>426</v>
      </c>
      <c r="B3" s="159"/>
      <c r="C3" s="159"/>
      <c r="D3" s="159"/>
      <c r="E3" s="159"/>
      <c r="F3" s="159"/>
      <c r="G3" s="159"/>
      <c r="H3" s="159"/>
      <c r="I3" s="159"/>
    </row>
    <row r="4" spans="1:9" ht="12.75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2.75">
      <c r="A5" s="159"/>
      <c r="B5" s="159"/>
      <c r="C5" s="159"/>
      <c r="D5" s="159"/>
      <c r="E5" s="159"/>
      <c r="F5" s="159"/>
      <c r="G5" s="159"/>
      <c r="H5" s="159"/>
      <c r="I5" s="159"/>
    </row>
    <row r="6" spans="1:9" ht="14.25">
      <c r="A6" s="82"/>
      <c r="B6" s="82"/>
      <c r="C6" s="82"/>
      <c r="D6" s="82"/>
      <c r="E6" s="82"/>
      <c r="F6" s="82"/>
      <c r="G6" s="82"/>
      <c r="H6" s="82"/>
      <c r="I6" s="82"/>
    </row>
    <row r="7" spans="8:9" ht="12.75">
      <c r="H7" s="176" t="s">
        <v>8</v>
      </c>
      <c r="I7" s="176"/>
    </row>
    <row r="8" spans="1:9" ht="12.75">
      <c r="A8" s="133" t="s">
        <v>7</v>
      </c>
      <c r="B8" s="133" t="s">
        <v>20</v>
      </c>
      <c r="C8" s="133" t="s">
        <v>21</v>
      </c>
      <c r="D8" s="133" t="s">
        <v>22</v>
      </c>
      <c r="E8" s="133" t="s">
        <v>23</v>
      </c>
      <c r="F8" s="133"/>
      <c r="G8" s="133"/>
      <c r="H8" s="133"/>
      <c r="I8" s="133" t="s">
        <v>24</v>
      </c>
    </row>
    <row r="9" spans="1:9" ht="45">
      <c r="A9" s="133"/>
      <c r="B9" s="133"/>
      <c r="C9" s="133"/>
      <c r="D9" s="133"/>
      <c r="E9" s="34" t="s">
        <v>25</v>
      </c>
      <c r="F9" s="34" t="s">
        <v>26</v>
      </c>
      <c r="G9" s="34" t="s">
        <v>27</v>
      </c>
      <c r="H9" s="34" t="s">
        <v>28</v>
      </c>
      <c r="I9" s="133"/>
    </row>
    <row r="10" spans="1:9" ht="12.7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</row>
    <row r="11" spans="1:9" ht="12.75">
      <c r="A11" s="133">
        <v>1</v>
      </c>
      <c r="B11" s="153" t="s">
        <v>29</v>
      </c>
      <c r="C11" s="178">
        <v>0</v>
      </c>
      <c r="D11" s="179">
        <v>0</v>
      </c>
      <c r="E11" s="180">
        <v>-1.493</v>
      </c>
      <c r="F11" s="183">
        <v>10.56</v>
      </c>
      <c r="G11" s="183">
        <v>10.56</v>
      </c>
      <c r="H11" s="183">
        <f>E11+F11-G11</f>
        <v>-1.4930000000000003</v>
      </c>
      <c r="I11" s="184" t="s">
        <v>132</v>
      </c>
    </row>
    <row r="12" spans="1:9" ht="12.75">
      <c r="A12" s="133"/>
      <c r="B12" s="177"/>
      <c r="C12" s="178"/>
      <c r="D12" s="179"/>
      <c r="E12" s="181"/>
      <c r="F12" s="183"/>
      <c r="G12" s="183"/>
      <c r="H12" s="183"/>
      <c r="I12" s="184"/>
    </row>
    <row r="13" spans="1:9" ht="12.75">
      <c r="A13" s="133"/>
      <c r="B13" s="154"/>
      <c r="C13" s="178"/>
      <c r="D13" s="179"/>
      <c r="E13" s="182"/>
      <c r="F13" s="183"/>
      <c r="G13" s="183"/>
      <c r="H13" s="183"/>
      <c r="I13" s="184"/>
    </row>
    <row r="14" spans="1:9" ht="12.75">
      <c r="A14" s="138">
        <v>2</v>
      </c>
      <c r="B14" s="153" t="s">
        <v>30</v>
      </c>
      <c r="C14" s="185" t="s">
        <v>132</v>
      </c>
      <c r="D14" s="185" t="s">
        <v>132</v>
      </c>
      <c r="E14" s="180" t="s">
        <v>132</v>
      </c>
      <c r="F14" s="180" t="s">
        <v>132</v>
      </c>
      <c r="G14" s="180" t="s">
        <v>132</v>
      </c>
      <c r="H14" s="180" t="s">
        <v>132</v>
      </c>
      <c r="I14" s="192" t="s">
        <v>132</v>
      </c>
    </row>
    <row r="15" spans="1:9" ht="12.75">
      <c r="A15" s="139"/>
      <c r="B15" s="177"/>
      <c r="C15" s="186"/>
      <c r="D15" s="186"/>
      <c r="E15" s="181"/>
      <c r="F15" s="181"/>
      <c r="G15" s="181"/>
      <c r="H15" s="181"/>
      <c r="I15" s="193"/>
    </row>
    <row r="16" spans="1:9" ht="12.75">
      <c r="A16" s="139"/>
      <c r="B16" s="177"/>
      <c r="C16" s="186"/>
      <c r="D16" s="186"/>
      <c r="E16" s="181"/>
      <c r="F16" s="181"/>
      <c r="G16" s="181"/>
      <c r="H16" s="181"/>
      <c r="I16" s="193"/>
    </row>
    <row r="17" spans="1:9" ht="12.75">
      <c r="A17" s="139"/>
      <c r="B17" s="177"/>
      <c r="C17" s="186"/>
      <c r="D17" s="186"/>
      <c r="E17" s="181"/>
      <c r="F17" s="181"/>
      <c r="G17" s="181"/>
      <c r="H17" s="181"/>
      <c r="I17" s="193"/>
    </row>
    <row r="18" spans="1:9" ht="12.75">
      <c r="A18" s="139"/>
      <c r="B18" s="177"/>
      <c r="C18" s="186"/>
      <c r="D18" s="186"/>
      <c r="E18" s="181"/>
      <c r="F18" s="181"/>
      <c r="G18" s="181"/>
      <c r="H18" s="181"/>
      <c r="I18" s="193"/>
    </row>
    <row r="19" spans="1:9" ht="12.75">
      <c r="A19" s="140"/>
      <c r="B19" s="154"/>
      <c r="C19" s="187"/>
      <c r="D19" s="187"/>
      <c r="E19" s="182"/>
      <c r="F19" s="182"/>
      <c r="G19" s="182"/>
      <c r="H19" s="182"/>
      <c r="I19" s="194"/>
    </row>
    <row r="20" spans="1:9" ht="67.5">
      <c r="A20" s="34">
        <v>3</v>
      </c>
      <c r="B20" s="80" t="s">
        <v>31</v>
      </c>
      <c r="C20" s="38">
        <v>47.6</v>
      </c>
      <c r="D20" s="81">
        <v>47.6</v>
      </c>
      <c r="E20" s="131">
        <v>1132.965</v>
      </c>
      <c r="F20" s="84">
        <v>354.606</v>
      </c>
      <c r="G20" s="84">
        <v>308.124</v>
      </c>
      <c r="H20" s="118">
        <f>E20+F20-G20</f>
        <v>1179.447</v>
      </c>
      <c r="I20" s="83" t="s">
        <v>132</v>
      </c>
    </row>
    <row r="21" spans="1:9" ht="12.75">
      <c r="A21" s="195" t="s">
        <v>10</v>
      </c>
      <c r="B21" s="196"/>
      <c r="C21" s="36">
        <f aca="true" t="shared" si="0" ref="C21:H21">C11+C20</f>
        <v>47.6</v>
      </c>
      <c r="D21" s="86">
        <f t="shared" si="0"/>
        <v>47.6</v>
      </c>
      <c r="E21" s="90">
        <f t="shared" si="0"/>
        <v>1131.472</v>
      </c>
      <c r="F21" s="90">
        <f t="shared" si="0"/>
        <v>365.166</v>
      </c>
      <c r="G21" s="90">
        <f t="shared" si="0"/>
        <v>318.684</v>
      </c>
      <c r="H21" s="90">
        <f t="shared" si="0"/>
        <v>1177.954</v>
      </c>
      <c r="I21" s="85" t="s">
        <v>132</v>
      </c>
    </row>
    <row r="22" spans="1:9" ht="12.75">
      <c r="A22" s="87"/>
      <c r="B22" s="197"/>
      <c r="C22" s="197"/>
      <c r="D22" s="88"/>
      <c r="E22" s="88"/>
      <c r="F22" s="88"/>
      <c r="G22" s="88"/>
      <c r="H22" s="88"/>
      <c r="I22" s="89"/>
    </row>
    <row r="23" spans="1:9" ht="15">
      <c r="A23" s="188"/>
      <c r="B23" s="188"/>
      <c r="C23" s="188"/>
      <c r="D23" s="188"/>
      <c r="F23" s="189"/>
      <c r="G23" s="189"/>
      <c r="H23" s="189"/>
      <c r="I23" s="189"/>
    </row>
    <row r="24" spans="1:2" ht="12.75">
      <c r="A24" s="190" t="s">
        <v>382</v>
      </c>
      <c r="B24" s="190"/>
    </row>
    <row r="25" spans="1:2" ht="12.75">
      <c r="A25" s="191"/>
      <c r="B25" s="191"/>
    </row>
  </sheetData>
  <sheetProtection/>
  <mergeCells count="33">
    <mergeCell ref="A23:D23"/>
    <mergeCell ref="F23:I23"/>
    <mergeCell ref="A24:B24"/>
    <mergeCell ref="A25:B25"/>
    <mergeCell ref="H14:H19"/>
    <mergeCell ref="I14:I19"/>
    <mergeCell ref="A21:B21"/>
    <mergeCell ref="B22:C22"/>
    <mergeCell ref="G11:G13"/>
    <mergeCell ref="H11:H13"/>
    <mergeCell ref="I11:I13"/>
    <mergeCell ref="A14:A19"/>
    <mergeCell ref="B14:B19"/>
    <mergeCell ref="C14:C19"/>
    <mergeCell ref="D14:D19"/>
    <mergeCell ref="E14:E19"/>
    <mergeCell ref="F14:F19"/>
    <mergeCell ref="G14:G19"/>
    <mergeCell ref="A11:A13"/>
    <mergeCell ref="B11:B13"/>
    <mergeCell ref="C11:C13"/>
    <mergeCell ref="D11:D13"/>
    <mergeCell ref="E11:E13"/>
    <mergeCell ref="F11:F13"/>
    <mergeCell ref="H1:I1"/>
    <mergeCell ref="A3:I5"/>
    <mergeCell ref="H7:I7"/>
    <mergeCell ref="A8:A9"/>
    <mergeCell ref="B8:B9"/>
    <mergeCell ref="C8:C9"/>
    <mergeCell ref="D8:D9"/>
    <mergeCell ref="E8:H8"/>
    <mergeCell ref="I8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0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26.28125" style="0" customWidth="1"/>
    <col min="2" max="2" width="21.421875" style="0" customWidth="1"/>
    <col min="3" max="3" width="12.7109375" style="0" customWidth="1"/>
    <col min="4" max="4" width="13.00390625" style="0" customWidth="1"/>
    <col min="5" max="5" width="12.57421875" style="0" customWidth="1"/>
    <col min="6" max="6" width="12.7109375" style="0" customWidth="1"/>
    <col min="7" max="7" width="13.57421875" style="0" customWidth="1"/>
    <col min="8" max="8" width="11.7109375" style="0" customWidth="1"/>
    <col min="9" max="9" width="9.421875" style="0" customWidth="1"/>
    <col min="10" max="10" width="10.8515625" style="0" customWidth="1"/>
    <col min="11" max="11" width="11.140625" style="0" customWidth="1"/>
  </cols>
  <sheetData>
    <row r="1" spans="1:11" ht="15">
      <c r="A1" s="119"/>
      <c r="B1" s="119"/>
      <c r="C1" s="119"/>
      <c r="D1" s="119"/>
      <c r="E1" s="119"/>
      <c r="F1" s="119"/>
      <c r="G1" s="119"/>
      <c r="H1" s="119"/>
      <c r="I1" s="119"/>
      <c r="J1" s="134" t="s">
        <v>363</v>
      </c>
      <c r="K1" s="134"/>
    </row>
    <row r="2" spans="1:11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4.25">
      <c r="A3" s="198" t="s">
        <v>362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4.25">
      <c r="A4" s="159" t="s">
        <v>433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6" ht="12.75">
      <c r="K6" s="30" t="s">
        <v>8</v>
      </c>
    </row>
    <row r="7" spans="1:11" ht="67.5">
      <c r="A7" s="34" t="s">
        <v>359</v>
      </c>
      <c r="B7" s="34" t="s">
        <v>360</v>
      </c>
      <c r="C7" s="34" t="s">
        <v>436</v>
      </c>
      <c r="D7" s="34" t="s">
        <v>437</v>
      </c>
      <c r="E7" s="34" t="s">
        <v>438</v>
      </c>
      <c r="F7" s="34" t="s">
        <v>439</v>
      </c>
      <c r="G7" s="34" t="s">
        <v>440</v>
      </c>
      <c r="H7" s="34" t="s">
        <v>441</v>
      </c>
      <c r="I7" s="34" t="s">
        <v>442</v>
      </c>
      <c r="J7" s="34" t="s">
        <v>443</v>
      </c>
      <c r="K7" s="34" t="s">
        <v>444</v>
      </c>
    </row>
    <row r="8" spans="1:11" ht="12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 t="s">
        <v>361</v>
      </c>
      <c r="K8" s="114">
        <v>11</v>
      </c>
    </row>
    <row r="9" spans="1:11" ht="51">
      <c r="A9" s="120" t="s">
        <v>381</v>
      </c>
      <c r="B9" s="121" t="s">
        <v>364</v>
      </c>
      <c r="C9" s="123">
        <v>10998</v>
      </c>
      <c r="D9" s="123">
        <v>4221</v>
      </c>
      <c r="E9" s="122">
        <f>D9/C9*100</f>
        <v>38.379705400982</v>
      </c>
      <c r="F9" s="122">
        <v>1.3</v>
      </c>
      <c r="G9" s="122">
        <v>7424.7</v>
      </c>
      <c r="H9" s="122">
        <v>1588.9</v>
      </c>
      <c r="I9" s="122">
        <v>1359.9</v>
      </c>
      <c r="J9" s="122">
        <f>F9+H9-I9</f>
        <v>230.29999999999995</v>
      </c>
      <c r="K9" s="122">
        <v>0</v>
      </c>
    </row>
    <row r="10" spans="1:11" ht="89.25">
      <c r="A10" s="120" t="s">
        <v>365</v>
      </c>
      <c r="B10" s="121" t="s">
        <v>366</v>
      </c>
      <c r="C10" s="123">
        <v>5824</v>
      </c>
      <c r="D10" s="123">
        <v>1491</v>
      </c>
      <c r="E10" s="122">
        <f aca="true" t="shared" si="0" ref="E10:E26">D10/C10*100</f>
        <v>25.600961538461537</v>
      </c>
      <c r="F10" s="122">
        <v>71.6</v>
      </c>
      <c r="G10" s="122">
        <v>4415.9</v>
      </c>
      <c r="H10" s="122">
        <v>1061.3</v>
      </c>
      <c r="I10" s="122">
        <v>775.9</v>
      </c>
      <c r="J10" s="122">
        <f aca="true" t="shared" si="1" ref="J10:J26">F10+H10-I10</f>
        <v>356.9999999999999</v>
      </c>
      <c r="K10" s="122">
        <v>323.7</v>
      </c>
    </row>
    <row r="11" spans="1:11" ht="38.25">
      <c r="A11" s="120" t="s">
        <v>367</v>
      </c>
      <c r="B11" s="199" t="s">
        <v>369</v>
      </c>
      <c r="C11" s="123">
        <v>396</v>
      </c>
      <c r="D11" s="123">
        <v>396</v>
      </c>
      <c r="E11" s="122">
        <f t="shared" si="0"/>
        <v>100</v>
      </c>
      <c r="F11" s="122">
        <v>0</v>
      </c>
      <c r="G11" s="122">
        <v>2813.7</v>
      </c>
      <c r="H11" s="122">
        <v>399.9</v>
      </c>
      <c r="I11" s="122">
        <v>399.9</v>
      </c>
      <c r="J11" s="122">
        <f t="shared" si="1"/>
        <v>0</v>
      </c>
      <c r="K11" s="122">
        <v>0</v>
      </c>
    </row>
    <row r="12" spans="1:11" ht="25.5">
      <c r="A12" s="120" t="s">
        <v>368</v>
      </c>
      <c r="B12" s="200"/>
      <c r="C12" s="123">
        <v>38052</v>
      </c>
      <c r="D12" s="123">
        <v>11862</v>
      </c>
      <c r="E12" s="122">
        <f t="shared" si="0"/>
        <v>31.173131504257334</v>
      </c>
      <c r="F12" s="122">
        <v>25.9</v>
      </c>
      <c r="G12" s="122">
        <v>8941.5</v>
      </c>
      <c r="H12" s="122">
        <v>1990.2</v>
      </c>
      <c r="I12" s="122">
        <v>2007.6</v>
      </c>
      <c r="J12" s="122">
        <f t="shared" si="1"/>
        <v>8.500000000000227</v>
      </c>
      <c r="K12" s="122">
        <v>0</v>
      </c>
    </row>
    <row r="13" spans="1:11" ht="38.25">
      <c r="A13" s="120" t="s">
        <v>370</v>
      </c>
      <c r="B13" s="199" t="s">
        <v>374</v>
      </c>
      <c r="C13" s="123">
        <v>390</v>
      </c>
      <c r="D13" s="123">
        <v>444</v>
      </c>
      <c r="E13" s="122">
        <f t="shared" si="0"/>
        <v>113.84615384615384</v>
      </c>
      <c r="F13" s="122">
        <v>268.3</v>
      </c>
      <c r="G13" s="122">
        <v>6461.1</v>
      </c>
      <c r="H13" s="122">
        <v>1615.3</v>
      </c>
      <c r="I13" s="122">
        <v>1068</v>
      </c>
      <c r="J13" s="122">
        <f t="shared" si="1"/>
        <v>815.5999999999999</v>
      </c>
      <c r="K13" s="122">
        <v>365.6</v>
      </c>
    </row>
    <row r="14" spans="1:11" ht="51">
      <c r="A14" s="120" t="s">
        <v>371</v>
      </c>
      <c r="B14" s="201"/>
      <c r="C14" s="123">
        <v>7033</v>
      </c>
      <c r="D14" s="123">
        <v>2331</v>
      </c>
      <c r="E14" s="122">
        <f t="shared" si="0"/>
        <v>33.14375088866771</v>
      </c>
      <c r="F14" s="122">
        <v>149.6</v>
      </c>
      <c r="G14" s="122">
        <v>3552</v>
      </c>
      <c r="H14" s="122">
        <v>592</v>
      </c>
      <c r="I14" s="122">
        <v>590</v>
      </c>
      <c r="J14" s="122">
        <f t="shared" si="1"/>
        <v>151.60000000000002</v>
      </c>
      <c r="K14" s="122">
        <v>203.9</v>
      </c>
    </row>
    <row r="15" spans="1:11" ht="38.25">
      <c r="A15" s="120" t="s">
        <v>372</v>
      </c>
      <c r="B15" s="201"/>
      <c r="C15" s="123">
        <v>79</v>
      </c>
      <c r="D15" s="123">
        <v>28</v>
      </c>
      <c r="E15" s="122">
        <f t="shared" si="0"/>
        <v>35.44303797468354</v>
      </c>
      <c r="F15" s="122">
        <v>77.4</v>
      </c>
      <c r="G15" s="122">
        <v>2305.2</v>
      </c>
      <c r="H15" s="122">
        <v>305.1</v>
      </c>
      <c r="I15" s="122">
        <v>299</v>
      </c>
      <c r="J15" s="122">
        <f t="shared" si="1"/>
        <v>83.5</v>
      </c>
      <c r="K15" s="122">
        <v>105.5</v>
      </c>
    </row>
    <row r="16" spans="1:11" ht="25.5">
      <c r="A16" s="120" t="s">
        <v>373</v>
      </c>
      <c r="B16" s="200"/>
      <c r="C16" s="123">
        <v>88</v>
      </c>
      <c r="D16" s="123">
        <v>88</v>
      </c>
      <c r="E16" s="122">
        <f t="shared" si="0"/>
        <v>100</v>
      </c>
      <c r="F16" s="122">
        <v>20.6</v>
      </c>
      <c r="G16" s="122">
        <v>444</v>
      </c>
      <c r="H16" s="122">
        <v>74</v>
      </c>
      <c r="I16" s="122">
        <v>79.7</v>
      </c>
      <c r="J16" s="122">
        <f t="shared" si="1"/>
        <v>14.899999999999991</v>
      </c>
      <c r="K16" s="122">
        <v>28.1</v>
      </c>
    </row>
    <row r="17" spans="1:11" ht="89.25">
      <c r="A17" s="120" t="s">
        <v>375</v>
      </c>
      <c r="B17" s="199" t="s">
        <v>376</v>
      </c>
      <c r="C17" s="123">
        <v>2000</v>
      </c>
      <c r="D17" s="123">
        <v>557</v>
      </c>
      <c r="E17" s="122">
        <f t="shared" si="0"/>
        <v>27.85</v>
      </c>
      <c r="F17" s="122">
        <v>0</v>
      </c>
      <c r="G17" s="122">
        <v>883.4</v>
      </c>
      <c r="H17" s="122">
        <v>220.8</v>
      </c>
      <c r="I17" s="122">
        <v>214.2</v>
      </c>
      <c r="J17" s="122">
        <f t="shared" si="1"/>
        <v>6.600000000000023</v>
      </c>
      <c r="K17" s="122">
        <v>47.8</v>
      </c>
    </row>
    <row r="18" spans="1:11" ht="12.75">
      <c r="A18" s="120" t="s">
        <v>378</v>
      </c>
      <c r="B18" s="201"/>
      <c r="C18" s="123">
        <v>800</v>
      </c>
      <c r="D18" s="123">
        <v>532</v>
      </c>
      <c r="E18" s="122">
        <f t="shared" si="0"/>
        <v>66.5</v>
      </c>
      <c r="F18" s="122">
        <v>0</v>
      </c>
      <c r="G18" s="122">
        <v>982.3</v>
      </c>
      <c r="H18" s="122">
        <v>245.6</v>
      </c>
      <c r="I18" s="122">
        <v>238.2</v>
      </c>
      <c r="J18" s="122">
        <f t="shared" si="1"/>
        <v>7.400000000000006</v>
      </c>
      <c r="K18" s="122">
        <v>52.2</v>
      </c>
    </row>
    <row r="19" spans="1:11" ht="76.5">
      <c r="A19" s="120" t="s">
        <v>380</v>
      </c>
      <c r="B19" s="200"/>
      <c r="C19" s="123">
        <v>438</v>
      </c>
      <c r="D19" s="123">
        <v>122</v>
      </c>
      <c r="E19" s="122">
        <f t="shared" si="0"/>
        <v>27.85388127853881</v>
      </c>
      <c r="F19" s="122">
        <v>0</v>
      </c>
      <c r="G19" s="122">
        <v>384.5</v>
      </c>
      <c r="H19" s="122">
        <v>96.1</v>
      </c>
      <c r="I19" s="122">
        <v>88.7</v>
      </c>
      <c r="J19" s="122">
        <f t="shared" si="1"/>
        <v>7.3999999999999915</v>
      </c>
      <c r="K19" s="122">
        <v>19.1</v>
      </c>
    </row>
    <row r="20" spans="1:11" ht="63.75">
      <c r="A20" s="120" t="s">
        <v>427</v>
      </c>
      <c r="B20" s="199" t="s">
        <v>377</v>
      </c>
      <c r="C20" s="123">
        <v>11</v>
      </c>
      <c r="D20" s="123">
        <v>11</v>
      </c>
      <c r="E20" s="122">
        <f t="shared" si="0"/>
        <v>100</v>
      </c>
      <c r="F20" s="122">
        <v>0</v>
      </c>
      <c r="G20" s="122">
        <v>1233.1</v>
      </c>
      <c r="H20" s="122">
        <v>924.8</v>
      </c>
      <c r="I20" s="122">
        <v>805</v>
      </c>
      <c r="J20" s="122">
        <f t="shared" si="1"/>
        <v>119.79999999999995</v>
      </c>
      <c r="K20" s="122">
        <v>0</v>
      </c>
    </row>
    <row r="21" spans="1:11" ht="63.75">
      <c r="A21" s="120" t="s">
        <v>428</v>
      </c>
      <c r="B21" s="201"/>
      <c r="C21" s="123">
        <v>50</v>
      </c>
      <c r="D21" s="123">
        <v>32</v>
      </c>
      <c r="E21" s="122">
        <f t="shared" si="0"/>
        <v>64</v>
      </c>
      <c r="F21" s="122">
        <v>0</v>
      </c>
      <c r="G21" s="122">
        <v>1233</v>
      </c>
      <c r="H21" s="122">
        <v>924.8</v>
      </c>
      <c r="I21" s="122">
        <v>804</v>
      </c>
      <c r="J21" s="122">
        <f t="shared" si="1"/>
        <v>120.79999999999995</v>
      </c>
      <c r="K21" s="122">
        <v>0</v>
      </c>
    </row>
    <row r="22" spans="1:11" ht="63.75">
      <c r="A22" s="120" t="s">
        <v>429</v>
      </c>
      <c r="B22" s="201"/>
      <c r="C22" s="123">
        <v>946</v>
      </c>
      <c r="D22" s="123">
        <v>364</v>
      </c>
      <c r="E22" s="122">
        <f t="shared" si="0"/>
        <v>38.47780126849894</v>
      </c>
      <c r="F22" s="122">
        <v>0</v>
      </c>
      <c r="G22" s="122">
        <v>1232.3</v>
      </c>
      <c r="H22" s="122">
        <v>924.2</v>
      </c>
      <c r="I22" s="122">
        <v>787.5</v>
      </c>
      <c r="J22" s="122">
        <f t="shared" si="1"/>
        <v>136.70000000000005</v>
      </c>
      <c r="K22" s="122">
        <v>4.7</v>
      </c>
    </row>
    <row r="23" spans="1:11" ht="89.25">
      <c r="A23" s="120" t="s">
        <v>379</v>
      </c>
      <c r="B23" s="201"/>
      <c r="C23" s="123">
        <v>11</v>
      </c>
      <c r="D23" s="123">
        <v>11</v>
      </c>
      <c r="E23" s="122">
        <f>D23/C23*100</f>
        <v>100</v>
      </c>
      <c r="F23" s="122">
        <v>0</v>
      </c>
      <c r="G23" s="122">
        <v>1233.1</v>
      </c>
      <c r="H23" s="122">
        <v>924.8</v>
      </c>
      <c r="I23" s="122">
        <v>805</v>
      </c>
      <c r="J23" s="122">
        <f>F23+H23-I23</f>
        <v>119.79999999999995</v>
      </c>
      <c r="K23" s="122">
        <v>0</v>
      </c>
    </row>
    <row r="24" spans="1:11" ht="51">
      <c r="A24" s="120" t="s">
        <v>430</v>
      </c>
      <c r="B24" s="200"/>
      <c r="C24" s="123">
        <v>15</v>
      </c>
      <c r="D24" s="123">
        <v>11</v>
      </c>
      <c r="E24" s="122">
        <f t="shared" si="0"/>
        <v>73.33333333333333</v>
      </c>
      <c r="F24" s="122">
        <v>0</v>
      </c>
      <c r="G24" s="122">
        <v>1233.1</v>
      </c>
      <c r="H24" s="122">
        <v>924.8</v>
      </c>
      <c r="I24" s="122">
        <v>805.9</v>
      </c>
      <c r="J24" s="122">
        <f t="shared" si="1"/>
        <v>118.89999999999998</v>
      </c>
      <c r="K24" s="122">
        <v>0</v>
      </c>
    </row>
    <row r="25" spans="1:11" ht="38.25">
      <c r="A25" s="120" t="s">
        <v>431</v>
      </c>
      <c r="B25" s="199" t="s">
        <v>377</v>
      </c>
      <c r="C25" s="123">
        <v>1044.3</v>
      </c>
      <c r="D25" s="123">
        <v>1044.3</v>
      </c>
      <c r="E25" s="122">
        <f t="shared" si="0"/>
        <v>100</v>
      </c>
      <c r="F25" s="122">
        <v>25.4</v>
      </c>
      <c r="G25" s="122">
        <v>3623</v>
      </c>
      <c r="H25" s="122">
        <v>2717.3</v>
      </c>
      <c r="I25" s="122">
        <v>2332.6</v>
      </c>
      <c r="J25" s="122">
        <f t="shared" si="1"/>
        <v>410.10000000000036</v>
      </c>
      <c r="K25" s="122">
        <v>0</v>
      </c>
    </row>
    <row r="26" spans="1:11" ht="63.75">
      <c r="A26" s="120" t="s">
        <v>432</v>
      </c>
      <c r="B26" s="200"/>
      <c r="C26" s="123">
        <v>178</v>
      </c>
      <c r="D26" s="123">
        <v>124</v>
      </c>
      <c r="E26" s="122">
        <f t="shared" si="0"/>
        <v>69.66292134831461</v>
      </c>
      <c r="F26" s="122">
        <v>0</v>
      </c>
      <c r="G26" s="122">
        <v>745.5</v>
      </c>
      <c r="H26" s="122">
        <v>559.1</v>
      </c>
      <c r="I26" s="122">
        <v>474.9</v>
      </c>
      <c r="J26" s="122">
        <f t="shared" si="1"/>
        <v>84.20000000000005</v>
      </c>
      <c r="K26" s="122">
        <v>0</v>
      </c>
    </row>
    <row r="27" spans="1:11" s="25" customFormat="1" ht="12.75">
      <c r="A27" s="124" t="s">
        <v>41</v>
      </c>
      <c r="B27" s="132"/>
      <c r="C27" s="125" t="s">
        <v>11</v>
      </c>
      <c r="D27" s="125" t="s">
        <v>11</v>
      </c>
      <c r="E27" s="126" t="s">
        <v>11</v>
      </c>
      <c r="F27" s="126">
        <f aca="true" t="shared" si="2" ref="F27:K27">SUM(F9:F26)</f>
        <v>640.1</v>
      </c>
      <c r="G27" s="126">
        <f t="shared" si="2"/>
        <v>49141.4</v>
      </c>
      <c r="H27" s="126">
        <f t="shared" si="2"/>
        <v>16089.000000000002</v>
      </c>
      <c r="I27" s="126">
        <f t="shared" si="2"/>
        <v>13935.999999999998</v>
      </c>
      <c r="J27" s="126">
        <f t="shared" si="2"/>
        <v>2793.1000000000013</v>
      </c>
      <c r="K27" s="126">
        <f t="shared" si="2"/>
        <v>1150.6</v>
      </c>
    </row>
    <row r="30" spans="1:2" ht="12.75">
      <c r="A30" s="146" t="s">
        <v>343</v>
      </c>
      <c r="B30" s="146"/>
    </row>
  </sheetData>
  <sheetProtection/>
  <mergeCells count="9">
    <mergeCell ref="A30:B30"/>
    <mergeCell ref="A4:K4"/>
    <mergeCell ref="A3:K3"/>
    <mergeCell ref="J1:K1"/>
    <mergeCell ref="B11:B12"/>
    <mergeCell ref="B13:B16"/>
    <mergeCell ref="B17:B19"/>
    <mergeCell ref="B20:B24"/>
    <mergeCell ref="B25:B26"/>
  </mergeCells>
  <printOptions/>
  <pageMargins left="0" right="0" top="0.7480314960629921" bottom="0.7480314960629921" header="0.31496062992125984" footer="0.31496062992125984"/>
  <pageSetup fitToHeight="1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IvanovaNN</cp:lastModifiedBy>
  <cp:lastPrinted>2016-05-04T07:10:37Z</cp:lastPrinted>
  <dcterms:created xsi:type="dcterms:W3CDTF">1996-10-08T23:32:33Z</dcterms:created>
  <dcterms:modified xsi:type="dcterms:W3CDTF">2016-05-04T07:13:00Z</dcterms:modified>
  <cp:category/>
  <cp:version/>
  <cp:contentType/>
  <cp:contentStatus/>
</cp:coreProperties>
</file>