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firstSheet="15" activeTab="24"/>
  </bookViews>
  <sheets>
    <sheet name="Норматив распределения прил-е 1" sheetId="1" r:id="rId1"/>
    <sheet name="прил-е 2" sheetId="2" r:id="rId2"/>
    <sheet name="прил-е 3" sheetId="3" r:id="rId3"/>
    <sheet name="прил-е 4" sheetId="4" r:id="rId4"/>
    <sheet name="доходы 2015" sheetId="5" r:id="rId5"/>
    <sheet name="доходы 2016-2017" sheetId="6" r:id="rId6"/>
    <sheet name="расходы 2015" sheetId="7" r:id="rId7"/>
    <sheet name="расходы 2016-2017" sheetId="8" r:id="rId8"/>
    <sheet name="Ведомственная на 2015" sheetId="9" r:id="rId9"/>
    <sheet name="Ведомственная на 2016-2017" sheetId="10" r:id="rId10"/>
    <sheet name="Распределение дор.фонда 11" sheetId="11" r:id="rId11"/>
    <sheet name="Распред.дор.фонда 2016-2017 12" sheetId="12" r:id="rId12"/>
    <sheet name="прил-е 13" sheetId="13" r:id="rId13"/>
    <sheet name="прил-е 14" sheetId="14" r:id="rId14"/>
    <sheet name="прил-е 15" sheetId="15" r:id="rId15"/>
    <sheet name="прил-е 16" sheetId="16" r:id="rId16"/>
    <sheet name="прил-е 17" sheetId="17" r:id="rId17"/>
    <sheet name="прил-е 18" sheetId="18" r:id="rId18"/>
    <sheet name="прил-е 19" sheetId="19" r:id="rId19"/>
    <sheet name="прил-е 20" sheetId="20" r:id="rId20"/>
    <sheet name="прил-е 21" sheetId="21" r:id="rId21"/>
    <sheet name="прил-е 22" sheetId="22" r:id="rId22"/>
    <sheet name="прил-е 3 (2)" sheetId="23" r:id="rId23"/>
    <sheet name="прил-е 2 (2)" sheetId="24" r:id="rId24"/>
    <sheet name="Лист1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<sst xmlns="http://schemas.openxmlformats.org/spreadsheetml/2006/main" count="2289" uniqueCount="663">
  <si>
    <t>Приложение 21</t>
  </si>
  <si>
    <t>к решению Совета депутатов</t>
  </si>
  <si>
    <t>Висимского сельского поселения</t>
  </si>
  <si>
    <t>Программа муниципальных гарантий Висимского сельского поселения на 2015 год</t>
  </si>
  <si>
    <t>(тыс.руб.)</t>
  </si>
  <si>
    <t>№ п/п</t>
  </si>
  <si>
    <t>Муниципальные гарантии</t>
  </si>
  <si>
    <t>Наименование получателя</t>
  </si>
  <si>
    <t>ИТОГО</t>
  </si>
  <si>
    <t>по состоянию на 01.01.2016</t>
  </si>
  <si>
    <t>1.</t>
  </si>
  <si>
    <t>Цели гарантирования</t>
  </si>
  <si>
    <t>Х</t>
  </si>
  <si>
    <t>2.</t>
  </si>
  <si>
    <t>Объем муниципального долга Висимского сельского поселения в соответствии с договорами о предоставлении муниципальных гарантий Висимского сельского поселения</t>
  </si>
  <si>
    <t>2.1.</t>
  </si>
  <si>
    <t>Остаток задолженности по предоставленным муниципальным гарантиям Висимского сельского поселения в прошлые годы</t>
  </si>
  <si>
    <t>2.2.</t>
  </si>
  <si>
    <t xml:space="preserve">Предоставление муниципальных гарантий Висимского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</si>
  <si>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</si>
  <si>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</si>
  <si>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</si>
  <si>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</si>
  <si>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</si>
  <si>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</si>
  <si>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</si>
  <si>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</si>
  <si>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22</t>
  </si>
  <si>
    <t>Программа муниципальных гарантий Висимского сельского поселения на 2016-2017 годы</t>
  </si>
  <si>
    <t>тыс.руб.</t>
  </si>
  <si>
    <t>по состоянию на 01.01.2009</t>
  </si>
  <si>
    <t>по состоянию на 01.01.2017</t>
  </si>
  <si>
    <t>по состоянию на 01.01.2018</t>
  </si>
  <si>
    <t>Предоставление муниципальных гарантий Висимского сельского поселения в очередном финансовом году</t>
  </si>
  <si>
    <t>Приложение 17</t>
  </si>
  <si>
    <t>Источники финансирования дефицита бюджета Висимского сельского поселения на 2015 год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</si>
  <si>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</si>
  <si>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</si>
  <si>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Висимского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</si>
  <si>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</si>
  <si>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</si>
  <si>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</si>
  <si>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</si>
  <si>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Висимского сельского поселения в валюте Российской Федерации</t>
  </si>
  <si>
    <t>01 02 00 00 10 0000 810</t>
  </si>
  <si>
    <t>Погашение бюджетом Висимского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</si>
  <si>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</si>
  <si>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Висимского сельского поселенияв валюте Российской Федерации</t>
  </si>
  <si>
    <t>01 03 01 00 10 0000 810</t>
  </si>
  <si>
    <t>Погашение бюджетом Висимского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</si>
  <si>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</si>
  <si>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Висимского сельского поселения</t>
  </si>
  <si>
    <t>01 05 02 01 10 0000 610</t>
  </si>
  <si>
    <t>Уменьшение прочих остатков денежных средств бюджета Висимского сельского поселения</t>
  </si>
  <si>
    <t>Приложение 18</t>
  </si>
  <si>
    <t>Источники финансирования дефицита бюджета Висимского сельского поселения на 2016-2017 годы</t>
  </si>
  <si>
    <t>тыс. рублей</t>
  </si>
  <si>
    <t>2015 год</t>
  </si>
  <si>
    <t>2016 год</t>
  </si>
  <si>
    <t>01 03 00 00 10 2100 710</t>
  </si>
  <si>
    <t>Приложение 1</t>
  </si>
  <si>
    <t>НОРМАТИВЫ</t>
  </si>
  <si>
    <t>распределения доходов в бюджет</t>
  </si>
  <si>
    <t xml:space="preserve">Висимского сельского поселения по отдельным видам доходов </t>
  </si>
  <si>
    <t>на 2015 год и на плановый период 2016-2017 годов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</si>
  <si>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</si>
  <si>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</si>
  <si>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</si>
  <si>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</si>
  <si>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</si>
  <si>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000 1 16 23051 10 0000 140</t>
  </si>
  <si>
    <t>000 1 17 01050 10 0000 180</t>
  </si>
  <si>
    <t>000 1 17 02020 10 0000 180</t>
  </si>
  <si>
    <t>000 1 17 05050 10 0000 180</t>
  </si>
  <si>
    <t>Приложение 5</t>
  </si>
  <si>
    <t>Доходы бюджета Висимского сельского поселения по кодам поступлений в бюджет</t>
  </si>
  <si>
    <t>(группам, подгруппам, статьям видов доходов, статьям классификации операций сектора</t>
  </si>
  <si>
    <t>государственного управления, относящихся к доходам бюджета) на 2015 год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</si>
  <si>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</si>
  <si>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</si>
  <si>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Утверждено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</si>
  <si>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</si>
  <si>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</si>
  <si>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</si>
  <si>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</si>
  <si>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</si>
  <si>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</si>
  <si>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</si>
  <si>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</si>
  <si>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</si>
  <si>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</si>
  <si>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</si>
  <si>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</si>
  <si>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</si>
  <si>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</si>
  <si>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</si>
  <si>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</si>
  <si>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</si>
  <si>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</si>
  <si>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</si>
  <si>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</si>
  <si>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</si>
  <si>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</si>
  <si>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</si>
  <si>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</si>
  <si>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</si>
  <si>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</si>
  <si>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</si>
  <si>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</si>
  <si>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</si>
  <si>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</si>
  <si>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</si>
  <si>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</si>
  <si>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</si>
  <si>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</si>
  <si>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</si>
  <si>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</si>
  <si>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</si>
  <si>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</si>
  <si>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</si>
  <si>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</si>
  <si>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</si>
  <si>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</si>
  <si>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</si>
  <si>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</si>
  <si>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</si>
  <si>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</si>
  <si>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</si>
  <si>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</si>
  <si>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</si>
  <si>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</si>
  <si>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</si>
  <si>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</si>
  <si>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</si>
  <si>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</si>
  <si>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</si>
  <si>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</si>
  <si>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</si>
  <si>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</si>
  <si>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</si>
  <si>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</si>
  <si>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</si>
  <si>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</si>
  <si>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</si>
  <si>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</si>
  <si>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</si>
  <si>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</si>
  <si>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</si>
  <si>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</si>
  <si>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</si>
  <si>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</si>
  <si>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</si>
  <si>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</si>
  <si>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</si>
  <si>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</si>
  <si>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</si>
  <si>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</si>
  <si>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</si>
  <si>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</si>
  <si>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</si>
  <si>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</si>
  <si>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</si>
  <si>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</si>
  <si>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</si>
  <si>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</si>
  <si>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</si>
  <si>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</si>
  <si>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</si>
  <si>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</si>
  <si>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</si>
  <si>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</si>
  <si>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</si>
  <si>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</si>
  <si>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ВСЕГО ДОХОДОВ</t>
  </si>
  <si>
    <t>Приложение 6</t>
  </si>
  <si>
    <t>Висимкого сельского поселения</t>
  </si>
  <si>
    <t>Распределение доходов бюджета Висимского сельского поселения по кодам поступлений в бюджет</t>
  </si>
  <si>
    <t>государственного управления, относящихся к доходам бюджет) на 2016-2017 годы</t>
  </si>
  <si>
    <t>Приложение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</si>
  <si>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2015 год</t>
  </si>
  <si>
    <t>Целевая статья расходов</t>
  </si>
  <si>
    <t>Вид расходов</t>
  </si>
  <si>
    <t>Наименование расходов</t>
  </si>
  <si>
    <t>Сумма, тыс.рублей</t>
  </si>
  <si>
    <t>01 0 0000</t>
  </si>
  <si>
    <t>Муниципальная программа Висимского сельского поселения "Культура Висимского сельского поселения"</t>
  </si>
  <si>
    <t>01 0 2001</t>
  </si>
  <si>
    <t>Предоставление муниципальной услуги концертного обслуживания населения</t>
  </si>
  <si>
    <t>600</t>
  </si>
  <si>
    <t>Предоставление субсидий бюджетным, автономным учреждениям и иным некоммерческим организациям</t>
  </si>
  <si>
    <t>01 0 2002</t>
  </si>
  <si>
    <t>Участие творческих коллективов поселения в районных и краевых конкурсах</t>
  </si>
  <si>
    <t>01 0 2003</t>
  </si>
  <si>
    <t>Проведение мероприятий, посвященных календарным и юбилейным датам</t>
  </si>
  <si>
    <t>01 0 2004</t>
  </si>
  <si>
    <t>Проведение мероприятий, направленных на формирование имиджа профессии (профессиональные праздники, конкурсы)</t>
  </si>
  <si>
    <t>01 0 2005</t>
  </si>
  <si>
    <t>Проведение поселенческих фестивалей, конкурсов, выставок, мероприятий</t>
  </si>
  <si>
    <t>01 0 2006</t>
  </si>
  <si>
    <t>Проведение межпоселенческих мероприятий в сфере культуры и досуга</t>
  </si>
  <si>
    <t>01 0 2007</t>
  </si>
  <si>
    <t>Проведение новогодних мероприятий</t>
  </si>
  <si>
    <t>01 0 6315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</si>
  <si>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</si>
  <si>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02 0 0000</t>
  </si>
  <si>
    <t>Муниципальная программа Висимского сельского поселения "Развитие физической культуры и спорта на территории Висимского сельского поселения"</t>
  </si>
  <si>
    <t>02 0 2001</t>
  </si>
  <si>
    <t>Организация и проведение физкультурно-массовых мероприятий, спортивных соревнований, мероприятий</t>
  </si>
  <si>
    <t>02 0 2002</t>
  </si>
  <si>
    <t>Участие сборных команд, спортсменов Висимского сельского поселения в физкультурно-массовых мероприятиях и спортивных соревнованиях районного уровня</t>
  </si>
  <si>
    <t>03 0 0000</t>
  </si>
  <si>
    <t>Муниципальная программа Висимского сельского поселения "Инфраструктура Висимского сельского поселения"</t>
  </si>
  <si>
    <t>03 0 2001</t>
  </si>
  <si>
    <t>Содержание автомобильных дорог и инженерных сооружений на них в границах поселения</t>
  </si>
  <si>
    <t>200</t>
  </si>
  <si>
    <t>Закупка товаров, работ и услуг для государственных (муниципальных) нужд</t>
  </si>
  <si>
    <t>03 0 2002</t>
  </si>
  <si>
    <t>Ремонт автомобильных дорог и инженерных сооружений на них в границах поселения</t>
  </si>
  <si>
    <t>03 0 2003</t>
  </si>
  <si>
    <t>Установка дорожных знаков на автомобильных дорогах в границах поселения</t>
  </si>
  <si>
    <t>03 0 2004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</si>
  <si>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</si>
  <si>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03 0 2005</t>
  </si>
  <si>
    <t>Оплата уличного освещения в границах населенных пунктов поселения</t>
  </si>
  <si>
    <t>03 0 2006</t>
  </si>
  <si>
    <t>Мероприятия по содержанию сетей наружного освещения в границах поселения (ремонт сетей)</t>
  </si>
  <si>
    <t>03 0 2007</t>
  </si>
  <si>
    <t>Мероприятия по организации и содержанию мест захоронения</t>
  </si>
  <si>
    <t>03 0 2008</t>
  </si>
  <si>
    <t>Мероприятия по озеленению территории поселения</t>
  </si>
  <si>
    <t>03 0 2009</t>
  </si>
  <si>
    <t>Мероприятия по благоустройству поселения</t>
  </si>
  <si>
    <t>03 0 2010</t>
  </si>
  <si>
    <t>Мероприятия по организации сбора, вывоза бытовых отходов</t>
  </si>
  <si>
    <t>03 0 2011</t>
  </si>
  <si>
    <t>Ремонт сетей наружного освещения Висимского сельского поселения" в рамках приоритетного регионального проекта «Благоустройство»</t>
  </si>
  <si>
    <t>03 0 6201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</si>
  <si>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</si>
  <si>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04 0 0000</t>
  </si>
  <si>
    <t>Муниципальная программа Висимского сельского поселения "Управление земельными ресурсами и имуществом Висимского сельского поселения"</t>
  </si>
  <si>
    <t>04 0 2001</t>
  </si>
  <si>
    <t>Содержание и обслуживание муниципального имущества Висимского сельского поселения</t>
  </si>
  <si>
    <t>04 0 2002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</si>
  <si>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</si>
  <si>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 </t>
  </si>
  <si>
    <t>04 0 2003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</si>
  <si>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</si>
  <si>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04 0 2004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</si>
  <si>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</si>
  <si>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04 0 2005</t>
  </si>
  <si>
    <t>Уплата налога на имущество организаций и земельного налога</t>
  </si>
  <si>
    <t>Иные бюджетные ассигнования</t>
  </si>
  <si>
    <t>05 0 0000</t>
  </si>
  <si>
    <t>Муниципальная программа Висимского сельского поселения "Обеспечение безопасности жизнедеятельности населения Висимского сельского поселения"</t>
  </si>
  <si>
    <t>05 0 2001</t>
  </si>
  <si>
    <t>Мероприятия по обеспечению первичных мер пожарной безопасности в границах населенных пунктов поселения</t>
  </si>
  <si>
    <t>05 0 2002</t>
  </si>
  <si>
    <t>Мероприятия по защите населения и территории от чрезвычайных ситуаций</t>
  </si>
  <si>
    <t>05 0 2003</t>
  </si>
  <si>
    <t>Мероприятия по безопасности населения на водных объектах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</si>
  <si>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</si>
  <si>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500</t>
  </si>
  <si>
    <t>Межбюджетные трансферты</t>
  </si>
  <si>
    <t>06 0 0000</t>
  </si>
  <si>
    <t>Муниципальная программа Висимского сельского поселения "Совершенствование системы муниципального управления Висимского сельского поселения"</t>
  </si>
  <si>
    <t>06 0 2001</t>
  </si>
  <si>
    <t xml:space="preserve">Развитие информационно-коммуникационных систем </t>
  </si>
  <si>
    <t>06 0 2002</t>
  </si>
  <si>
    <t>Приобретение лицензий на программное обеспечение</t>
  </si>
  <si>
    <t>06 0 2003</t>
  </si>
  <si>
    <t>Мероприятия по повышению квалификации муниципальных служащих</t>
  </si>
  <si>
    <t>06 0 2004</t>
  </si>
  <si>
    <t>Прием и обслуживание официальных делегаций и отдельных лиц, организаций, проведением и участием в мероприятиях</t>
  </si>
  <si>
    <t>06 0 2005</t>
  </si>
  <si>
    <t>Информирование населения через средства массовой  информации,  рекламные и PR агентства, публикации нормативных  актов</t>
  </si>
  <si>
    <t>06 0 2006</t>
  </si>
  <si>
    <t>06 0 2007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</si>
  <si>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</si>
  <si>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</si>
  <si>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</si>
  <si>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07 0 0000</t>
  </si>
  <si>
    <t>Муниципальная программа Висимского сельского поселения "Управление муниципальными финансами Висимского сельского поселения"</t>
  </si>
  <si>
    <t>07 0 2001</t>
  </si>
  <si>
    <t>Исполнение обязательств по реструктурированной задолженности Висимского сельского поселения</t>
  </si>
  <si>
    <t>07 0 2002</t>
  </si>
  <si>
    <t>Управление Резервным фондом администрации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</si>
  <si>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</si>
  <si>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</si>
  <si>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90 0 0000</t>
  </si>
  <si>
    <t>Непрограммные направления деятельности</t>
  </si>
  <si>
    <t>91 0 0000</t>
  </si>
  <si>
    <t>Обеспечение деятельности органов местного самоуправления Висимского сельского поселения</t>
  </si>
  <si>
    <t>91 0 0001</t>
  </si>
  <si>
    <t>Глава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</si>
  <si>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</si>
  <si>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91 0 0002</t>
  </si>
  <si>
    <t>Депутаты представительного органа поселения</t>
  </si>
  <si>
    <t>91 0 0003</t>
  </si>
  <si>
    <t>Обеспечение выполнения функций органами местного  самоуправления</t>
  </si>
  <si>
    <t>92 0 0000</t>
  </si>
  <si>
    <t>Обеспечение деятельности органов местного самоуправления Висимского сельского поселения на исполнение государственных полномочий</t>
  </si>
  <si>
    <t>92 0 6322</t>
  </si>
  <si>
    <t>Составление протоколов об административных  правонарушениях</t>
  </si>
  <si>
    <t>92 0 5118</t>
  </si>
  <si>
    <t>Осуществление первичного воинского учета на территориях, где отсутствуют военные комиссариаты</t>
  </si>
  <si>
    <t>100</t>
  </si>
  <si>
    <t>93 0 0000</t>
  </si>
  <si>
    <t>Мероприятия, осуществляемые органами местного самоуправления Висимского сельского поселения, в рамках непрограммных направлений расходов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</si>
  <si>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</si>
  <si>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ВСЕГО</t>
  </si>
  <si>
    <t>Приложение 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</si>
  <si>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2016-2017 годы</t>
  </si>
  <si>
    <t>010 0000</t>
  </si>
  <si>
    <t>Проведение мероприятий, посвещенных календарным и юбилейным датам</t>
  </si>
  <si>
    <t>010 2004</t>
  </si>
  <si>
    <t>010 2005</t>
  </si>
  <si>
    <t>010 2006</t>
  </si>
  <si>
    <t>010 2007</t>
  </si>
  <si>
    <t>010 6315</t>
  </si>
  <si>
    <t>020 0000</t>
  </si>
  <si>
    <t>020 2001</t>
  </si>
  <si>
    <t>020 2002</t>
  </si>
  <si>
    <t>030 0000</t>
  </si>
  <si>
    <t>030 2001</t>
  </si>
  <si>
    <t>030 2002</t>
  </si>
  <si>
    <t>030 2003</t>
  </si>
  <si>
    <t>030 2004</t>
  </si>
  <si>
    <t>030 2005</t>
  </si>
  <si>
    <t>030 2006</t>
  </si>
  <si>
    <t>030 2007</t>
  </si>
  <si>
    <t>030 2008</t>
  </si>
  <si>
    <t>030 2009</t>
  </si>
  <si>
    <t>030 2010</t>
  </si>
  <si>
    <t>030 2011</t>
  </si>
  <si>
    <t>030 6201</t>
  </si>
  <si>
    <t>040 0000</t>
  </si>
  <si>
    <t>040 2001</t>
  </si>
  <si>
    <t>040 2002</t>
  </si>
  <si>
    <t>040 2003</t>
  </si>
  <si>
    <t>Проведение технической инвентаризации объектов недвижимости, находящихся в собственности Висимского сельского поселения</t>
  </si>
  <si>
    <t>040 2004</t>
  </si>
  <si>
    <t>040 2005</t>
  </si>
  <si>
    <t>050 0000</t>
  </si>
  <si>
    <t>Муниципальная программа Висимского сельского поселения "Обеспечение безопасности жизнидеятельности населения Висимского сельского поселения"</t>
  </si>
  <si>
    <t>050 2001</t>
  </si>
  <si>
    <t>050 2002</t>
  </si>
  <si>
    <t>050 2003</t>
  </si>
  <si>
    <t>060 0000</t>
  </si>
  <si>
    <t>060 2001</t>
  </si>
  <si>
    <t>060 2002</t>
  </si>
  <si>
    <t>060 2003</t>
  </si>
  <si>
    <t>060 2004</t>
  </si>
  <si>
    <t>060 2005</t>
  </si>
  <si>
    <t>060 2006</t>
  </si>
  <si>
    <t>060 2007</t>
  </si>
  <si>
    <t>070 0000</t>
  </si>
  <si>
    <t>070 2001</t>
  </si>
  <si>
    <t>070 2002</t>
  </si>
  <si>
    <t>900 0000</t>
  </si>
  <si>
    <t>910 0000</t>
  </si>
  <si>
    <t>910 0001</t>
  </si>
  <si>
    <t>910 0002</t>
  </si>
  <si>
    <t>910 0003</t>
  </si>
  <si>
    <t>920 0000</t>
  </si>
  <si>
    <t>920 6322</t>
  </si>
  <si>
    <t>920 5118</t>
  </si>
  <si>
    <t>930 0000</t>
  </si>
  <si>
    <t>УСЛОВНО УТВЕРЖДЕННЫЕ РАСХОДЫ</t>
  </si>
  <si>
    <t>Приложение 9</t>
  </si>
  <si>
    <t>Ведомственная структура расходов  бюджета</t>
  </si>
  <si>
    <t>на 2015 год</t>
  </si>
  <si>
    <t>Вед</t>
  </si>
  <si>
    <t>Раздел, подраздел</t>
  </si>
  <si>
    <t xml:space="preserve">Объем бюджетных ассигнований </t>
  </si>
  <si>
    <t>651</t>
  </si>
  <si>
    <t>МКУ "Совет депутатов Висимского сельского поселения"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</si>
  <si>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</si>
  <si>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</si>
  <si>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</si>
  <si>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</si>
  <si>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</si>
  <si>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800</t>
  </si>
  <si>
    <t>Уплата налогов, сборов и иных платежей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</si>
  <si>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</si>
  <si>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</si>
  <si>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</si>
  <si>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</si>
  <si>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650</t>
  </si>
  <si>
    <t>МКУ "Администрация Висимского сельского поселения"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</si>
  <si>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</si>
  <si>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</si>
  <si>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930 1310</t>
  </si>
  <si>
    <t>0111</t>
  </si>
  <si>
    <t>Резервные фонды</t>
  </si>
  <si>
    <t>Резервные средства</t>
  </si>
  <si>
    <t>0113</t>
  </si>
  <si>
    <t>Другие общегосударственные вопросы</t>
  </si>
  <si>
    <t>850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</si>
  <si>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</si>
  <si>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</si>
  <si>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</si>
  <si>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</si>
  <si>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</si>
  <si>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</si>
  <si>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</si>
  <si>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</si>
  <si>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</si>
  <si>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</si>
  <si>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</si>
  <si>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</si>
  <si>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</si>
  <si>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</si>
  <si>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</si>
  <si>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</si>
  <si>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</si>
  <si>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</si>
  <si>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</si>
  <si>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</si>
  <si>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</si>
  <si>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</si>
  <si>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</si>
  <si>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</si>
  <si>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010 2001</t>
  </si>
  <si>
    <t>Субсидии бюджетным учреждениям</t>
  </si>
  <si>
    <t>010 2002</t>
  </si>
  <si>
    <t>010 2003</t>
  </si>
  <si>
    <t>СОЦИАЛЬНАЯ ПОЛИТИКА</t>
  </si>
  <si>
    <t>Пенсионное обеспечение</t>
  </si>
  <si>
    <t>Социальное обеспечение населения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</si>
  <si>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</si>
  <si>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</si>
  <si>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</si>
  <si>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</si>
  <si>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Приложение 10</t>
  </si>
  <si>
    <t>Ведомственная структура расходов бюджета</t>
  </si>
  <si>
    <t>на 2016 - 2017 годы</t>
  </si>
  <si>
    <t>2017 год</t>
  </si>
  <si>
    <t>Приложение 2</t>
  </si>
  <si>
    <t>Главные администраторы доходов бюджета Висимского сельского поселения на 2015 год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</si>
  <si>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</si>
  <si>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</si>
  <si>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</si>
  <si>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Муниципальное казенное учреждение "Администрация Висимского сельского поселения"                                                                                                          ИНН 5914020489 КПП 591401001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</si>
  <si>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</si>
  <si>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</si>
  <si>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650 1 08 04020 01 4000 110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</si>
  <si>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</si>
  <si>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650 1 11 05025 10 0000 120</t>
  </si>
  <si>
    <t>650 1 11 05035 10 0000 120</t>
  </si>
  <si>
    <t>650 1 11 09035 10 0000 120</t>
  </si>
  <si>
    <t>650 1 11 09045 10 0000 120</t>
  </si>
  <si>
    <t>650 1 13 02995 10 0000 130</t>
  </si>
  <si>
    <t>650 1 14 02052 10 0000 410</t>
  </si>
  <si>
    <t>650 1 14 02052 10 0000 440</t>
  </si>
  <si>
    <t>650 1 14 02053 10 0000 410</t>
  </si>
  <si>
    <t>650 1 14 02053 10 0000 440</t>
  </si>
  <si>
    <t>650 1 14 06025 10 0000 430</t>
  </si>
  <si>
    <t>650 1 16 23051 10 0000 140</t>
  </si>
  <si>
    <t>650 1 16 23052 10 0000 140</t>
  </si>
  <si>
    <t>650 1 16 90050 10 0000 140</t>
  </si>
  <si>
    <t>650 1 17 01050 10 0000 180</t>
  </si>
  <si>
    <t>650 1 17 05050 10 0000 180</t>
  </si>
  <si>
    <t>650 2 02 01001 10 0000 151</t>
  </si>
  <si>
    <t>650 2 02 02077 10 0000 151</t>
  </si>
  <si>
    <t>650 2 02 02088 10 0001 151</t>
  </si>
  <si>
    <t>650 2 02 02088 10 0002 151</t>
  </si>
  <si>
    <t>650 2 02 02089 10 0001 151</t>
  </si>
  <si>
    <t>6502 02 02089 10 0002 151</t>
  </si>
  <si>
    <t>650 2 02 02999 10 0000 151</t>
  </si>
  <si>
    <t>650 2 02 03015 10 0000 151</t>
  </si>
  <si>
    <t>650 2 02 03024 10 0000 151</t>
  </si>
  <si>
    <t>650 2 02 03999 10 0000 151</t>
  </si>
  <si>
    <t>650 2 02 04014 10 0000 151</t>
  </si>
  <si>
    <t>650 2 02 04999 10 0000 151</t>
  </si>
  <si>
    <t>650 2 07 05030 10 0000 180</t>
  </si>
  <si>
    <t>650 2 08 05000 10 0000 180</t>
  </si>
  <si>
    <t>650 2 18 05010 10 0000 151</t>
  </si>
  <si>
    <t>650 2 18 05010 10 0000 180</t>
  </si>
  <si>
    <t>650 2 19 05000 10 0000 151</t>
  </si>
  <si>
    <t>Приложение 3</t>
  </si>
  <si>
    <t>Код классификации  источников внутреннего финансирования дефицита</t>
  </si>
  <si>
    <t>Получение кредитов от других бюджетов бюджетной системы Российской Федерации бюджетом Висимского сельского поселения в валюте Российской Федерации</t>
  </si>
  <si>
    <t>Увеличение прочих остатков денежных средств бюджетом Висимского сельского поселения</t>
  </si>
  <si>
    <t>Уменьшение прочих остатков денежных средств бюджетом Висимского сельского поселения</t>
  </si>
  <si>
    <t>Приложение 4</t>
  </si>
  <si>
    <t>Главные распорядители средств бюджета</t>
  </si>
  <si>
    <t>Висимского сельского поселения на 2015 год</t>
  </si>
  <si>
    <t>Код главы</t>
  </si>
  <si>
    <t>Муниципальное казенное учреждение "Совет депутатов Висимского сельского поселения"</t>
  </si>
  <si>
    <t>Муниципальное казенное учреждение "Администрация Висимского сельского поселения"</t>
  </si>
  <si>
    <t>Приложение 19</t>
  </si>
  <si>
    <t>Висисмкого сельского поселения</t>
  </si>
  <si>
    <t>ПРОГРАММА</t>
  </si>
  <si>
    <t xml:space="preserve">муниципальных внутренних заимствований </t>
  </si>
  <si>
    <t>Долговые обязательства Висимского сельского поселения</t>
  </si>
  <si>
    <t>Кредитные соглашения и договоры</t>
  </si>
  <si>
    <t>0,0</t>
  </si>
  <si>
    <t>задолженность на 01.01.2015</t>
  </si>
  <si>
    <t>привлечение средств в 2015 году</t>
  </si>
  <si>
    <t>погашение основной суммы задолженности в 2015 году</t>
  </si>
  <si>
    <t>задолженность на 01.01.2016</t>
  </si>
  <si>
    <t>Договоры и соглашения о получении Висимским сельским поселением бюджетных ссуд и бюджетных кредитов от бюджетов других уровней бюджетной системы РФ</t>
  </si>
  <si>
    <t>Кредиты кредитных организаций в валюте Российской Федерации</t>
  </si>
  <si>
    <t>Приложение 20</t>
  </si>
  <si>
    <t>Висимского сельского поселения на 2016-2017 годы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</si>
  <si>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</si>
  <si>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</si>
  <si>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</si>
  <si>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</si>
  <si>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</si>
  <si>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задолженность на 01.01.2017</t>
  </si>
  <si>
    <t>Приложение 15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</si>
  <si>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2015 год</t>
  </si>
  <si>
    <t>Наименование передаваемого полномочия</t>
  </si>
  <si>
    <t>Сумма, тыс.руб.</t>
  </si>
  <si>
    <t>Субсидии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</si>
  <si>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</si>
  <si>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Субвенции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</si>
  <si>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</si>
  <si>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</si>
  <si>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Итого:</t>
  </si>
  <si>
    <t>Приложение 16</t>
  </si>
  <si>
    <t>Приложение 13</t>
  </si>
  <si>
    <t xml:space="preserve"> Межбюджетные трансферты передаваемые из бюджета Висимского сельского поселения Добрянскому муниципальному району на выполнение переданных полномочий поселения в 2015 году</t>
  </si>
  <si>
    <t>Сумма расходов, тыс.руб.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</si>
  <si>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</si>
  <si>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</si>
  <si>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Приложение 11</t>
  </si>
  <si>
    <t>Распределение средств дорожного фонда
 Висимского сельского поселения на 2015 год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</si>
  <si>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</si>
  <si>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</si>
  <si>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</si>
  <si>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</si>
  <si>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</si>
  <si>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</si>
  <si>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</si>
  <si>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</si>
  <si>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</si>
  <si>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</si>
  <si>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Приложение 12</t>
  </si>
  <si>
    <t>Распределение средств дорожного фонда
Висимского сельского поселения на 2016-2017 годы</t>
  </si>
  <si>
    <t>Приложение 14</t>
  </si>
  <si>
    <t xml:space="preserve"> Межбюджетные трансферты передаваемые из бюджета Висимского сельского поселения  Добрянскому муниципальному району на выполнение переданных полномочий поселения на 2016-2017 годы</t>
  </si>
  <si>
    <t>Прочие межбюджетные трансферты, передаваемые бюджетам сельских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</si>
  <si>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</si>
  <si>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</si>
  <si>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</si>
  <si>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</si>
  <si>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</si>
  <si>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</si>
  <si>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</si>
  <si>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</si>
  <si>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</si>
  <si>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</si>
  <si>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</si>
  <si>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</si>
  <si>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</si>
  <si>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</si>
  <si>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</si>
  <si>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</si>
  <si>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</si>
  <si>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</si>
  <si>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</si>
  <si>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</si>
  <si>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</si>
  <si>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</si>
  <si>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</si>
  <si>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</si>
  <si>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</si>
  <si>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</si>
  <si>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</si>
  <si>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</si>
  <si>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</si>
  <si>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</si>
  <si>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</si>
  <si>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</si>
  <si>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</si>
  <si>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</si>
  <si>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</si>
  <si>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продажи земельных участков, находящихся в собственности сельскихпоселений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</si>
  <si>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</si>
  <si>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</si>
  <si>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</si>
  <si>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</si>
  <si>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</si>
  <si>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</si>
  <si>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</si>
  <si>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r>
      <t>Субсидии бюджетам сельских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поселений на обеспечение мероприятий по переселению граждан из аварийного жилищного фонда за счет средств бюджетов</t>
    </r>
  </si>
  <si>
    <r>
      <t>Прочие субсидии бюджетам сельских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поселений</t>
    </r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</si>
  <si>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</si>
  <si>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</si>
  <si>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</si>
  <si>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</si>
  <si>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</si>
  <si>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</si>
  <si>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</si>
  <si>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</si>
  <si>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650 2 02 04056 10 0000 151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</si>
  <si>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2016-2017 годы</t>
  </si>
  <si>
    <t>Наименование главных администраторов  источников внутреннего финансирования дефицита бюджета Висимского сельского поселения</t>
  </si>
  <si>
    <t>к постановлению Администрации</t>
  </si>
  <si>
    <t>от 31.12.2014 года № 53</t>
  </si>
  <si>
    <t>650 1 16 33050 10 0000 140</t>
  </si>
  <si>
    <t>030 5390</t>
  </si>
  <si>
    <t>Финансовое обеспечение дорожной деятельности за счет средств федерального бюджета</t>
  </si>
  <si>
    <t>310</t>
  </si>
  <si>
    <t>070 8321</t>
  </si>
  <si>
    <t>050 8320</t>
  </si>
  <si>
    <t>070 8322</t>
  </si>
  <si>
    <t>930 8323</t>
  </si>
  <si>
    <t>650 1 14 06013 10 0000 430</t>
  </si>
  <si>
    <t>650 1 11 05013 10 0000 120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</si>
  <si>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</si>
  <si>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</si>
  <si>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Муниципальная программа "Инфраструктура Висимского сельского поселения"</t>
  </si>
  <si>
    <t>05 0 8320</t>
  </si>
  <si>
    <t>07 0 8321</t>
  </si>
  <si>
    <t>07 0 8322</t>
  </si>
  <si>
    <t>93 0 8323</t>
  </si>
  <si>
    <t>Средства поселения на уплату членских взносов в Совет муниципальных образований Пермского края</t>
  </si>
  <si>
    <t>Иные 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</si>
  <si>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 xml:space="preserve">Иные межбюджетные трансферты передаваемые в бюджет муниципального района на обеспечение содержания Единой дежурно-диспетчерской службы </t>
  </si>
  <si>
    <t>Иные 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</si>
  <si>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Иные 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</si>
  <si>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Публичные нормативные социальные выплаты гражданам</t>
  </si>
  <si>
    <t>2 02 04999 10 000 151</t>
  </si>
  <si>
    <t>540</t>
  </si>
  <si>
    <t>Межбюджетные трасферты</t>
  </si>
  <si>
    <t>Иные межбюджетные трасферты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</si>
  <si>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</si>
  <si>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1 11 05300 00 0000 120</t>
  </si>
  <si>
    <t>1 11 05313 10 0000 120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</si>
  <si>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</si>
  <si>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1 11 05314 10 0000 120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</si>
  <si>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</si>
  <si>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1 11 05325 10 0000 120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</si>
  <si>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</si>
  <si>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1 11 05310 00 0000 120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</si>
  <si>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</si>
  <si>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</si>
  <si>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</si>
  <si>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</si>
  <si>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</si>
  <si>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</si>
  <si>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1 14 06310 00 0000 430</t>
  </si>
  <si>
    <t>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</si>
  <si>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</si>
  <si>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</si>
  <si>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</si>
  <si>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</si>
  <si>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000 </t>
  </si>
  <si>
    <t>1 14 06325 10 0000 430</t>
  </si>
  <si>
    <t>Иные межбюджетные трансферты на оказание финансовой помощи по обеспечению реализации полномочий органов местного самоуправления в сфере земельных отношений на территории Добрянского муниципального района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</si>
  <si>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</si>
  <si>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650 1 11 05313 10 0000 120</t>
  </si>
  <si>
    <t>650 1 11 05314 10 0000 120</t>
  </si>
  <si>
    <t>650 1 11 05325 10 0000 120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</si>
  <si>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</si>
  <si>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650 1 14 06313 10 0000 430</t>
  </si>
  <si>
    <t>650 1 14 06325 10 0000 430</t>
  </si>
  <si>
    <t>120</t>
  </si>
  <si>
    <t>0306201</t>
  </si>
  <si>
    <t>№ 88 от 20.11.2015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</si>
</sst>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2"/>
    </font>
    <font>
      <sz val="12"/>
      <color rgb="FF000000"/>
      <name val="Arial"/>
      <family val="2"/>
    </font>
    <font>
      <sz val="12"/>
      <color rgb="FF1F497D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3" borderId="0">
      <alignment/>
      <protection/>
    </xf>
    <xf numFmtId="0" fontId="4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83">
    <xf numFmtId="0" fontId="0" fillId="0" borderId="0" xfId="0" applyAlignment="1">
      <alignment/>
    </xf>
    <xf numFmtId="3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0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1" fillId="0" borderId="10" xfId="0" applyNumberFormat="1" applyFont="1" applyBorder="1" applyAlignment="1">
      <alignment horizontal="justify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20" fillId="0" borderId="10" xfId="0" applyNumberFormat="1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horizontal="justify" vertical="center" wrapText="1" shrinkToFit="1"/>
    </xf>
    <xf numFmtId="49" fontId="20" fillId="0" borderId="11" xfId="0" applyNumberFormat="1" applyFont="1" applyBorder="1" applyAlignment="1">
      <alignment horizontal="justify" vertical="center" wrapText="1" shrinkToFi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justify" wrapText="1"/>
    </xf>
    <xf numFmtId="0" fontId="20" fillId="0" borderId="0" xfId="0" applyFont="1" applyAlignment="1">
      <alignment horizontal="justify" vertic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justify" vertical="center" wrapText="1" shrinkToFit="1"/>
    </xf>
    <xf numFmtId="0" fontId="25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6" fillId="0" borderId="0" xfId="0" applyFont="1" applyAlignment="1">
      <alignment/>
    </xf>
    <xf numFmtId="0" fontId="26" fillId="0" borderId="0" xfId="0" applyFont="1" applyAlignment="1">
      <alignment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 wrapText="1" shrinkToFit="1"/>
    </xf>
    <xf numFmtId="0" fontId="27" fillId="0" borderId="12" xfId="0" applyFont="1" applyBorder="1" applyAlignment="1">
      <alignment horizontal="center" vertical="center" wrapText="1" shrinkToFit="1"/>
    </xf>
    <xf numFmtId="49" fontId="26" fillId="20" borderId="10" xfId="0" applyNumberFormat="1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left" vertical="center" wrapText="1" shrinkToFit="1"/>
    </xf>
    <xf numFmtId="0" fontId="0" fillId="25" borderId="0" xfId="0" applyFill="1" applyAlignment="1">
      <alignment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 shrinkToFit="1"/>
    </xf>
    <xf numFmtId="164" fontId="2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 shrinkToFit="1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26" fillId="25" borderId="10" xfId="0" applyFont="1" applyFill="1" applyBorder="1" applyAlignment="1">
      <alignment horizontal="left" vertical="center" wrapText="1" shrinkToFit="1"/>
    </xf>
    <xf numFmtId="164" fontId="20" fillId="0" borderId="0" xfId="0" applyNumberFormat="1" applyFont="1" applyAlignment="1">
      <alignment/>
    </xf>
    <xf numFmtId="0" fontId="2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 shrinkToFit="1"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center" wrapText="1" shrinkToFi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justify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justify" vertical="top" wrapText="1"/>
    </xf>
    <xf numFmtId="0" fontId="32" fillId="0" borderId="17" xfId="0" applyFont="1" applyBorder="1" applyAlignment="1">
      <alignment horizontal="justify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8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right" vertical="center"/>
    </xf>
    <xf numFmtId="164" fontId="20" fillId="26" borderId="10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justify" vertical="center" wrapText="1" shrinkToFit="1"/>
    </xf>
    <xf numFmtId="0" fontId="20" fillId="0" borderId="20" xfId="53" applyFont="1" applyBorder="1" applyAlignment="1">
      <alignment horizontal="justify" vertical="center" wrapText="1" shrinkToFit="1"/>
      <protection/>
    </xf>
    <xf numFmtId="49" fontId="20" fillId="0" borderId="14" xfId="0" applyNumberFormat="1" applyFont="1" applyBorder="1" applyAlignment="1">
      <alignment horizontal="justify" vertical="center" wrapText="1" shrinkToFit="1"/>
    </xf>
    <xf numFmtId="0" fontId="20" fillId="0" borderId="14" xfId="0" applyFont="1" applyBorder="1" applyAlignment="1">
      <alignment horizontal="justify" vertical="center" wrapText="1" shrinkToFit="1"/>
    </xf>
    <xf numFmtId="0" fontId="20" fillId="0" borderId="0" xfId="53" applyFont="1" applyAlignment="1">
      <alignment vertical="center" wrapText="1"/>
      <protection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49" fontId="0" fillId="27" borderId="10" xfId="0" applyNumberFormat="1" applyFont="1" applyFill="1" applyBorder="1" applyAlignment="1">
      <alignment/>
    </xf>
    <xf numFmtId="49" fontId="27" fillId="26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left" vertical="center" wrapText="1" shrinkToFit="1"/>
    </xf>
    <xf numFmtId="49" fontId="28" fillId="28" borderId="10" xfId="0" applyNumberFormat="1" applyFont="1" applyFill="1" applyBorder="1" applyAlignment="1">
      <alignment horizontal="center" vertical="center"/>
    </xf>
    <xf numFmtId="49" fontId="24" fillId="27" borderId="10" xfId="0" applyNumberFormat="1" applyFont="1" applyFill="1" applyBorder="1" applyAlignment="1">
      <alignment/>
    </xf>
    <xf numFmtId="49" fontId="26" fillId="26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left" vertical="center" wrapText="1" shrinkToFit="1"/>
    </xf>
    <xf numFmtId="0" fontId="20" fillId="26" borderId="10" xfId="0" applyFont="1" applyFill="1" applyBorder="1" applyAlignment="1">
      <alignment vertical="center" wrapText="1" shrinkToFit="1"/>
    </xf>
    <xf numFmtId="49" fontId="20" fillId="26" borderId="10" xfId="0" applyNumberFormat="1" applyFont="1" applyFill="1" applyBorder="1" applyAlignment="1">
      <alignment/>
    </xf>
    <xf numFmtId="0" fontId="20" fillId="26" borderId="10" xfId="0" applyFont="1" applyFill="1" applyBorder="1" applyAlignment="1">
      <alignment vertical="top" wrapText="1"/>
    </xf>
    <xf numFmtId="49" fontId="0" fillId="26" borderId="10" xfId="0" applyNumberFormat="1" applyFont="1" applyFill="1" applyBorder="1" applyAlignment="1">
      <alignment/>
    </xf>
    <xf numFmtId="0" fontId="20" fillId="26" borderId="10" xfId="0" applyFont="1" applyFill="1" applyBorder="1" applyAlignment="1">
      <alignment horizontal="left" vertical="center" wrapText="1" shrinkToFit="1"/>
    </xf>
    <xf numFmtId="49" fontId="21" fillId="27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vertical="center" wrapText="1" shrinkToFit="1"/>
    </xf>
    <xf numFmtId="0" fontId="21" fillId="26" borderId="10" xfId="0" applyFont="1" applyFill="1" applyBorder="1" applyAlignment="1">
      <alignment horizontal="left" vertical="center" wrapText="1" shrinkToFit="1"/>
    </xf>
    <xf numFmtId="49" fontId="20" fillId="26" borderId="10" xfId="0" applyNumberFormat="1" applyFont="1" applyFill="1" applyBorder="1" applyAlignment="1">
      <alignment horizontal="center" vertical="center"/>
    </xf>
    <xf numFmtId="49" fontId="20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 wrapText="1" shrinkToFit="1"/>
    </xf>
    <xf numFmtId="164" fontId="50" fillId="26" borderId="10" xfId="0" applyNumberFormat="1" applyFont="1" applyFill="1" applyBorder="1" applyAlignment="1">
      <alignment horizontal="right" vertical="center"/>
    </xf>
    <xf numFmtId="49" fontId="25" fillId="27" borderId="10" xfId="0" applyNumberFormat="1" applyFont="1" applyFill="1" applyBorder="1" applyAlignment="1">
      <alignment/>
    </xf>
    <xf numFmtId="164" fontId="20" fillId="27" borderId="10" xfId="0" applyNumberFormat="1" applyFont="1" applyFill="1" applyBorder="1" applyAlignment="1">
      <alignment horizontal="right" vertical="center"/>
    </xf>
    <xf numFmtId="49" fontId="25" fillId="26" borderId="10" xfId="0" applyNumberFormat="1" applyFont="1" applyFill="1" applyBorder="1" applyAlignment="1">
      <alignment/>
    </xf>
    <xf numFmtId="0" fontId="21" fillId="27" borderId="10" xfId="54" applyNumberFormat="1" applyFont="1" applyFill="1" applyBorder="1" applyAlignment="1">
      <alignment horizontal="justify" vertical="center" wrapText="1" shrinkToFit="1"/>
      <protection/>
    </xf>
    <xf numFmtId="49" fontId="20" fillId="26" borderId="10" xfId="0" applyNumberFormat="1" applyFont="1" applyFill="1" applyBorder="1" applyAlignment="1">
      <alignment horizontal="justify" vertical="center" wrapText="1" shrinkToFit="1"/>
    </xf>
    <xf numFmtId="0" fontId="20" fillId="26" borderId="10" xfId="0" applyFont="1" applyFill="1" applyBorder="1" applyAlignment="1">
      <alignment horizontal="justify" vertical="center" wrapText="1" shrinkToFit="1"/>
    </xf>
    <xf numFmtId="0" fontId="20" fillId="26" borderId="10" xfId="0" applyFont="1" applyFill="1" applyBorder="1" applyAlignment="1">
      <alignment horizontal="left" vertical="top" wrapText="1" shrinkToFit="1"/>
    </xf>
    <xf numFmtId="49" fontId="20" fillId="26" borderId="19" xfId="0" applyNumberFormat="1" applyFont="1" applyFill="1" applyBorder="1" applyAlignment="1">
      <alignment horizontal="justify" vertical="center" wrapText="1" shrinkToFit="1"/>
    </xf>
    <xf numFmtId="0" fontId="20" fillId="26" borderId="19" xfId="53" applyFont="1" applyFill="1" applyBorder="1" applyAlignment="1">
      <alignment horizontal="justify" vertical="center" wrapText="1" shrinkToFit="1"/>
      <protection/>
    </xf>
    <xf numFmtId="0" fontId="20" fillId="26" borderId="19" xfId="53" applyFont="1" applyFill="1" applyBorder="1" applyAlignment="1">
      <alignment wrapText="1"/>
      <protection/>
    </xf>
    <xf numFmtId="0" fontId="20" fillId="26" borderId="10" xfId="0" applyFont="1" applyFill="1" applyBorder="1" applyAlignment="1">
      <alignment horizontal="center" vertical="center" wrapText="1" shrinkToFit="1"/>
    </xf>
    <xf numFmtId="0" fontId="20" fillId="26" borderId="12" xfId="0" applyFont="1" applyFill="1" applyBorder="1" applyAlignment="1">
      <alignment horizontal="center" vertical="center" wrapText="1" shrinkToFit="1"/>
    </xf>
    <xf numFmtId="49" fontId="21" fillId="26" borderId="10" xfId="0" applyNumberFormat="1" applyFont="1" applyFill="1" applyBorder="1" applyAlignment="1">
      <alignment horizontal="justify" vertical="center" wrapText="1" shrinkToFit="1"/>
    </xf>
    <xf numFmtId="0" fontId="21" fillId="26" borderId="10" xfId="0" applyFont="1" applyFill="1" applyBorder="1" applyAlignment="1">
      <alignment horizontal="justify" vertical="center" wrapText="1" shrinkToFit="1"/>
    </xf>
    <xf numFmtId="49" fontId="20" fillId="26" borderId="11" xfId="0" applyNumberFormat="1" applyFont="1" applyFill="1" applyBorder="1" applyAlignment="1">
      <alignment horizontal="justify" vertical="center" wrapText="1" shrinkToFit="1"/>
    </xf>
    <xf numFmtId="0" fontId="21" fillId="26" borderId="10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justify" wrapText="1"/>
    </xf>
    <xf numFmtId="0" fontId="20" fillId="27" borderId="10" xfId="0" applyFont="1" applyFill="1" applyBorder="1" applyAlignment="1">
      <alignment horizontal="left" vertical="center" wrapText="1"/>
    </xf>
    <xf numFmtId="0" fontId="20" fillId="27" borderId="13" xfId="0" applyFont="1" applyFill="1" applyBorder="1" applyAlignment="1">
      <alignment horizontal="justify" vertical="top" wrapText="1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justify" vertical="top" wrapText="1"/>
    </xf>
    <xf numFmtId="0" fontId="21" fillId="26" borderId="14" xfId="0" applyFont="1" applyFill="1" applyBorder="1" applyAlignment="1">
      <alignment horizontal="justify" vertical="center" wrapText="1" shrinkToFit="1"/>
    </xf>
    <xf numFmtId="0" fontId="20" fillId="26" borderId="11" xfId="0" applyFont="1" applyFill="1" applyBorder="1" applyAlignment="1">
      <alignment horizontal="center" vertical="center" wrapText="1" shrinkToFit="1"/>
    </xf>
    <xf numFmtId="164" fontId="21" fillId="0" borderId="10" xfId="0" applyNumberFormat="1" applyFont="1" applyBorder="1" applyAlignment="1">
      <alignment horizontal="right" vertical="center" wrapText="1" shrinkToFit="1"/>
    </xf>
    <xf numFmtId="164" fontId="20" fillId="26" borderId="10" xfId="0" applyNumberFormat="1" applyFont="1" applyFill="1" applyBorder="1" applyAlignment="1">
      <alignment horizontal="right" vertical="center" wrapText="1" shrinkToFit="1"/>
    </xf>
    <xf numFmtId="164" fontId="20" fillId="26" borderId="19" xfId="0" applyNumberFormat="1" applyFont="1" applyFill="1" applyBorder="1" applyAlignment="1">
      <alignment horizontal="right" vertical="center" wrapText="1" shrinkToFit="1"/>
    </xf>
    <xf numFmtId="164" fontId="21" fillId="26" borderId="13" xfId="0" applyNumberFormat="1" applyFont="1" applyFill="1" applyBorder="1" applyAlignment="1">
      <alignment horizontal="right" vertical="center" wrapText="1" shrinkToFit="1"/>
    </xf>
    <xf numFmtId="164" fontId="20" fillId="26" borderId="13" xfId="0" applyNumberFormat="1" applyFont="1" applyFill="1" applyBorder="1" applyAlignment="1">
      <alignment horizontal="right" vertical="center" wrapText="1" shrinkToFit="1"/>
    </xf>
    <xf numFmtId="164" fontId="21" fillId="26" borderId="10" xfId="0" applyNumberFormat="1" applyFont="1" applyFill="1" applyBorder="1" applyAlignment="1">
      <alignment horizontal="right" vertical="center" wrapText="1" shrinkToFit="1"/>
    </xf>
    <xf numFmtId="164" fontId="21" fillId="0" borderId="10" xfId="0" applyNumberFormat="1" applyFont="1" applyBorder="1" applyAlignment="1">
      <alignment horizontal="right" vertical="center"/>
    </xf>
    <xf numFmtId="164" fontId="20" fillId="20" borderId="10" xfId="0" applyNumberFormat="1" applyFont="1" applyFill="1" applyBorder="1" applyAlignment="1">
      <alignment horizontal="right" vertical="center"/>
    </xf>
    <xf numFmtId="164" fontId="21" fillId="26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horizontal="right" vertical="center"/>
    </xf>
    <xf numFmtId="164" fontId="26" fillId="0" borderId="10" xfId="0" applyNumberFormat="1" applyFont="1" applyBorder="1" applyAlignment="1">
      <alignment horizontal="right" vertical="center"/>
    </xf>
    <xf numFmtId="164" fontId="28" fillId="28" borderId="10" xfId="0" applyNumberFormat="1" applyFont="1" applyFill="1" applyBorder="1" applyAlignment="1">
      <alignment horizontal="right" vertical="center" wrapText="1"/>
    </xf>
    <xf numFmtId="164" fontId="28" fillId="28" borderId="10" xfId="0" applyNumberFormat="1" applyFont="1" applyFill="1" applyBorder="1" applyAlignment="1">
      <alignment horizontal="right" vertical="center"/>
    </xf>
    <xf numFmtId="164" fontId="21" fillId="27" borderId="10" xfId="0" applyNumberFormat="1" applyFont="1" applyFill="1" applyBorder="1" applyAlignment="1">
      <alignment horizontal="right" vertical="center"/>
    </xf>
    <xf numFmtId="164" fontId="24" fillId="0" borderId="15" xfId="0" applyNumberFormat="1" applyFont="1" applyBorder="1" applyAlignment="1">
      <alignment horizontal="center" vertical="top" wrapText="1"/>
    </xf>
    <xf numFmtId="164" fontId="24" fillId="0" borderId="21" xfId="0" applyNumberFormat="1" applyFont="1" applyBorder="1" applyAlignment="1">
      <alignment horizontal="center" vertical="top" wrapText="1"/>
    </xf>
    <xf numFmtId="164" fontId="24" fillId="0" borderId="16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left" vertical="center" wrapText="1" shrinkToFit="1"/>
    </xf>
    <xf numFmtId="165" fontId="20" fillId="0" borderId="19" xfId="0" applyNumberFormat="1" applyFont="1" applyBorder="1" applyAlignment="1">
      <alignment horizontal="center" vertical="center" wrapText="1" shrinkToFit="1"/>
    </xf>
    <xf numFmtId="164" fontId="20" fillId="26" borderId="12" xfId="0" applyNumberFormat="1" applyFont="1" applyFill="1" applyBorder="1" applyAlignment="1">
      <alignment horizontal="right" vertical="center" wrapText="1" shrinkToFit="1"/>
    </xf>
    <xf numFmtId="0" fontId="26" fillId="26" borderId="0" xfId="0" applyFont="1" applyFill="1" applyAlignment="1">
      <alignment/>
    </xf>
    <xf numFmtId="164" fontId="23" fillId="27" borderId="10" xfId="0" applyNumberFormat="1" applyFont="1" applyFill="1" applyBorder="1" applyAlignment="1">
      <alignment horizontal="right" vertical="center"/>
    </xf>
    <xf numFmtId="164" fontId="24" fillId="27" borderId="10" xfId="0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horizontal="center" vertical="center" wrapText="1" shrinkToFi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right"/>
    </xf>
    <xf numFmtId="164" fontId="20" fillId="26" borderId="14" xfId="0" applyNumberFormat="1" applyFont="1" applyFill="1" applyBorder="1" applyAlignment="1">
      <alignment horizontal="right" vertical="center" wrapText="1" shrinkToFit="1"/>
    </xf>
    <xf numFmtId="164" fontId="20" fillId="26" borderId="0" xfId="0" applyNumberFormat="1" applyFont="1" applyFill="1" applyAlignment="1">
      <alignment horizontal="justify" vertical="center" wrapText="1" shrinkToFit="1"/>
    </xf>
    <xf numFmtId="0" fontId="20" fillId="26" borderId="0" xfId="0" applyFont="1" applyFill="1" applyAlignment="1">
      <alignment horizontal="justify" vertical="center" wrapText="1" shrinkToFit="1"/>
    </xf>
    <xf numFmtId="0" fontId="0" fillId="26" borderId="0" xfId="0" applyFill="1" applyAlignment="1">
      <alignment horizontal="justify" vertical="center" wrapText="1" shrinkToFit="1"/>
    </xf>
    <xf numFmtId="0" fontId="0" fillId="26" borderId="0" xfId="0" applyFill="1" applyAlignment="1">
      <alignment horizontal="justify" vertical="center"/>
    </xf>
    <xf numFmtId="0" fontId="0" fillId="26" borderId="0" xfId="0" applyFill="1" applyAlignment="1">
      <alignment/>
    </xf>
    <xf numFmtId="49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172" fontId="21" fillId="26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wrapText="1" shrinkToFit="1"/>
    </xf>
    <xf numFmtId="0" fontId="52" fillId="0" borderId="0" xfId="0" applyFont="1" applyAlignment="1">
      <alignment horizontal="right"/>
    </xf>
    <xf numFmtId="49" fontId="26" fillId="28" borderId="10" xfId="0" applyNumberFormat="1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left" vertical="center" wrapText="1" shrinkToFit="1"/>
    </xf>
    <xf numFmtId="164" fontId="21" fillId="28" borderId="10" xfId="0" applyNumberFormat="1" applyFont="1" applyFill="1" applyBorder="1" applyAlignment="1">
      <alignment horizontal="right" vertical="center"/>
    </xf>
    <xf numFmtId="0" fontId="25" fillId="26" borderId="0" xfId="0" applyFont="1" applyFill="1" applyAlignment="1">
      <alignment/>
    </xf>
    <xf numFmtId="164" fontId="52" fillId="0" borderId="10" xfId="0" applyNumberFormat="1" applyFont="1" applyBorder="1" applyAlignment="1">
      <alignment horizontal="right" vertical="center"/>
    </xf>
    <xf numFmtId="164" fontId="26" fillId="28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0" fontId="53" fillId="26" borderId="0" xfId="0" applyFont="1" applyFill="1" applyAlignment="1">
      <alignment horizontal="right"/>
    </xf>
    <xf numFmtId="0" fontId="52" fillId="26" borderId="0" xfId="0" applyFont="1" applyFill="1" applyAlignment="1">
      <alignment horizontal="right"/>
    </xf>
    <xf numFmtId="0" fontId="52" fillId="26" borderId="0" xfId="0" applyFont="1" applyFill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48" fillId="0" borderId="0" xfId="42" applyAlignment="1">
      <alignment vertical="center" wrapText="1"/>
    </xf>
    <xf numFmtId="0" fontId="56" fillId="0" borderId="0" xfId="0" applyFont="1" applyAlignment="1">
      <alignment vertical="center" wrapText="1"/>
    </xf>
    <xf numFmtId="164" fontId="52" fillId="26" borderId="13" xfId="0" applyNumberFormat="1" applyFont="1" applyFill="1" applyBorder="1" applyAlignment="1">
      <alignment horizontal="right" vertical="center" wrapText="1" shrinkToFit="1"/>
    </xf>
    <xf numFmtId="0" fontId="20" fillId="26" borderId="10" xfId="0" applyFont="1" applyFill="1" applyBorder="1" applyAlignment="1">
      <alignment horizontal="center" vertical="center" wrapText="1" shrinkToFit="1"/>
    </xf>
    <xf numFmtId="49" fontId="57" fillId="26" borderId="10" xfId="0" applyNumberFormat="1" applyFont="1" applyFill="1" applyBorder="1" applyAlignment="1">
      <alignment horizontal="center" vertical="center"/>
    </xf>
    <xf numFmtId="49" fontId="52" fillId="26" borderId="10" xfId="0" applyNumberFormat="1" applyFont="1" applyFill="1" applyBorder="1" applyAlignment="1">
      <alignment horizontal="center" vertical="center"/>
    </xf>
    <xf numFmtId="0" fontId="58" fillId="26" borderId="0" xfId="0" applyFont="1" applyFill="1" applyAlignment="1">
      <alignment horizontal="left" vertical="top" wrapText="1"/>
    </xf>
    <xf numFmtId="164" fontId="52" fillId="26" borderId="10" xfId="0" applyNumberFormat="1" applyFont="1" applyFill="1" applyBorder="1" applyAlignment="1">
      <alignment horizontal="right" vertical="center"/>
    </xf>
    <xf numFmtId="0" fontId="52" fillId="26" borderId="10" xfId="0" applyFont="1" applyFill="1" applyBorder="1" applyAlignment="1">
      <alignment horizontal="left" vertical="center" wrapText="1" shrinkToFit="1"/>
    </xf>
    <xf numFmtId="164" fontId="20" fillId="28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10" xfId="0" applyFont="1" applyBorder="1" applyAlignment="1">
      <alignment horizontal="left" vertical="center" wrapText="1" shrinkToFit="1"/>
    </xf>
    <xf numFmtId="0" fontId="22" fillId="26" borderId="11" xfId="0" applyFont="1" applyFill="1" applyBorder="1" applyAlignment="1">
      <alignment horizontal="left" vertical="center" wrapText="1" shrinkToFit="1"/>
    </xf>
    <xf numFmtId="0" fontId="22" fillId="26" borderId="13" xfId="0" applyFont="1" applyFill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shrinkToFit="1"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justify" vertical="center" wrapText="1" shrinkToFit="1"/>
    </xf>
    <xf numFmtId="0" fontId="20" fillId="26" borderId="10" xfId="0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wrapText="1" shrinkToFit="1"/>
    </xf>
    <xf numFmtId="0" fontId="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0" fillId="26" borderId="0" xfId="0" applyFont="1" applyFill="1" applyAlignment="1">
      <alignment horizontal="left"/>
    </xf>
    <xf numFmtId="0" fontId="21" fillId="26" borderId="0" xfId="0" applyFont="1" applyFill="1" applyBorder="1" applyAlignment="1">
      <alignment horizontal="center" wrapText="1"/>
    </xf>
    <xf numFmtId="0" fontId="29" fillId="26" borderId="0" xfId="0" applyFont="1" applyFill="1" applyAlignment="1">
      <alignment/>
    </xf>
    <xf numFmtId="0" fontId="20" fillId="26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49" fontId="28" fillId="28" borderId="10" xfId="0" applyNumberFormat="1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 shrinkToFit="1"/>
    </xf>
    <xf numFmtId="49" fontId="23" fillId="27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left" vertical="center" wrapText="1" shrinkToFit="1"/>
    </xf>
    <xf numFmtId="49" fontId="21" fillId="26" borderId="10" xfId="0" applyNumberFormat="1" applyFont="1" applyFill="1" applyBorder="1" applyAlignment="1">
      <alignment horizontal="center" vertical="center"/>
    </xf>
    <xf numFmtId="49" fontId="24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left" vertical="center" wrapText="1" shrinkToFit="1"/>
    </xf>
    <xf numFmtId="49" fontId="20" fillId="26" borderId="10" xfId="0" applyNumberFormat="1" applyFont="1" applyFill="1" applyBorder="1" applyAlignment="1">
      <alignment horizontal="center" vertical="center" wrapText="1" shrinkToFit="1"/>
    </xf>
    <xf numFmtId="0" fontId="20" fillId="26" borderId="0" xfId="0" applyFont="1" applyFill="1" applyAlignment="1">
      <alignment horizontal="left" vertical="top" wrapText="1"/>
    </xf>
    <xf numFmtId="0" fontId="21" fillId="27" borderId="10" xfId="0" applyFont="1" applyFill="1" applyBorder="1" applyAlignment="1">
      <alignment horizontal="justify" vertical="center" wrapText="1" shrinkToFit="1"/>
    </xf>
    <xf numFmtId="0" fontId="53" fillId="26" borderId="0" xfId="0" applyFont="1" applyFill="1" applyAlignment="1">
      <alignment/>
    </xf>
    <xf numFmtId="0" fontId="52" fillId="26" borderId="0" xfId="0" applyFont="1" applyFill="1" applyAlignment="1">
      <alignment/>
    </xf>
    <xf numFmtId="0" fontId="52" fillId="26" borderId="0" xfId="0" applyFont="1" applyFill="1" applyAlignment="1">
      <alignment horizontal="left"/>
    </xf>
    <xf numFmtId="0" fontId="57" fillId="26" borderId="0" xfId="0" applyFont="1" applyFill="1" applyBorder="1" applyAlignment="1">
      <alignment horizontal="center"/>
    </xf>
    <xf numFmtId="0" fontId="53" fillId="26" borderId="10" xfId="0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center" vertical="center" wrapText="1" shrinkToFit="1"/>
    </xf>
    <xf numFmtId="49" fontId="59" fillId="28" borderId="10" xfId="0" applyNumberFormat="1" applyFont="1" applyFill="1" applyBorder="1" applyAlignment="1">
      <alignment horizontal="center" vertical="center"/>
    </xf>
    <xf numFmtId="49" fontId="59" fillId="28" borderId="10" xfId="0" applyNumberFormat="1" applyFont="1" applyFill="1" applyBorder="1" applyAlignment="1">
      <alignment horizontal="center" vertical="center" wrapText="1"/>
    </xf>
    <xf numFmtId="0" fontId="59" fillId="28" borderId="10" xfId="0" applyFont="1" applyFill="1" applyBorder="1" applyAlignment="1">
      <alignment horizontal="center" vertical="center" wrapText="1" shrinkToFit="1"/>
    </xf>
    <xf numFmtId="164" fontId="59" fillId="28" borderId="10" xfId="0" applyNumberFormat="1" applyFont="1" applyFill="1" applyBorder="1" applyAlignment="1">
      <alignment horizontal="right" vertical="center" wrapText="1"/>
    </xf>
    <xf numFmtId="49" fontId="60" fillId="27" borderId="10" xfId="0" applyNumberFormat="1" applyFont="1" applyFill="1" applyBorder="1" applyAlignment="1">
      <alignment/>
    </xf>
    <xf numFmtId="49" fontId="58" fillId="27" borderId="10" xfId="0" applyNumberFormat="1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 horizontal="left" vertical="center" wrapText="1" shrinkToFit="1"/>
    </xf>
    <xf numFmtId="164" fontId="58" fillId="27" borderId="10" xfId="0" applyNumberFormat="1" applyFont="1" applyFill="1" applyBorder="1" applyAlignment="1">
      <alignment horizontal="right" vertical="center"/>
    </xf>
    <xf numFmtId="49" fontId="53" fillId="26" borderId="10" xfId="0" applyNumberFormat="1" applyFont="1" applyFill="1" applyBorder="1" applyAlignment="1">
      <alignment/>
    </xf>
    <xf numFmtId="0" fontId="57" fillId="26" borderId="10" xfId="0" applyFont="1" applyFill="1" applyBorder="1" applyAlignment="1">
      <alignment horizontal="left" vertical="center" wrapText="1" shrinkToFit="1"/>
    </xf>
    <xf numFmtId="164" fontId="57" fillId="26" borderId="10" xfId="0" applyNumberFormat="1" applyFont="1" applyFill="1" applyBorder="1" applyAlignment="1">
      <alignment horizontal="right" vertical="center"/>
    </xf>
    <xf numFmtId="0" fontId="52" fillId="26" borderId="10" xfId="0" applyFont="1" applyFill="1" applyBorder="1" applyAlignment="1">
      <alignment vertical="center" wrapText="1" shrinkToFit="1"/>
    </xf>
    <xf numFmtId="164" fontId="59" fillId="28" borderId="10" xfId="0" applyNumberFormat="1" applyFont="1" applyFill="1" applyBorder="1" applyAlignment="1">
      <alignment horizontal="right" vertical="center"/>
    </xf>
    <xf numFmtId="49" fontId="60" fillId="27" borderId="10" xfId="0" applyNumberFormat="1" applyFont="1" applyFill="1" applyBorder="1" applyAlignment="1">
      <alignment horizontal="center" vertical="center"/>
    </xf>
    <xf numFmtId="164" fontId="60" fillId="27" borderId="10" xfId="0" applyNumberFormat="1" applyFont="1" applyFill="1" applyBorder="1" applyAlignment="1">
      <alignment horizontal="right" vertical="center"/>
    </xf>
    <xf numFmtId="49" fontId="52" fillId="26" borderId="10" xfId="0" applyNumberFormat="1" applyFont="1" applyFill="1" applyBorder="1" applyAlignment="1">
      <alignment/>
    </xf>
    <xf numFmtId="49" fontId="52" fillId="27" borderId="10" xfId="0" applyNumberFormat="1" applyFont="1" applyFill="1" applyBorder="1" applyAlignment="1">
      <alignment horizontal="center" vertical="center"/>
    </xf>
    <xf numFmtId="0" fontId="52" fillId="26" borderId="10" xfId="0" applyFont="1" applyFill="1" applyBorder="1" applyAlignment="1">
      <alignment vertical="top" wrapText="1"/>
    </xf>
    <xf numFmtId="164" fontId="52" fillId="27" borderId="10" xfId="0" applyNumberFormat="1" applyFont="1" applyFill="1" applyBorder="1" applyAlignment="1">
      <alignment horizontal="right" vertical="center"/>
    </xf>
    <xf numFmtId="49" fontId="52" fillId="26" borderId="10" xfId="0" applyNumberFormat="1" applyFont="1" applyFill="1" applyBorder="1" applyAlignment="1">
      <alignment horizontal="center" vertical="center" wrapText="1" shrinkToFit="1"/>
    </xf>
    <xf numFmtId="49" fontId="53" fillId="27" borderId="10" xfId="0" applyNumberFormat="1" applyFont="1" applyFill="1" applyBorder="1" applyAlignment="1">
      <alignment/>
    </xf>
    <xf numFmtId="49" fontId="57" fillId="27" borderId="10" xfId="0" applyNumberFormat="1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 vertical="center" wrapText="1" shrinkToFit="1"/>
    </xf>
    <xf numFmtId="164" fontId="57" fillId="27" borderId="10" xfId="0" applyNumberFormat="1" applyFont="1" applyFill="1" applyBorder="1" applyAlignment="1">
      <alignment horizontal="right" vertical="center"/>
    </xf>
    <xf numFmtId="0" fontId="52" fillId="27" borderId="10" xfId="0" applyFont="1" applyFill="1" applyBorder="1" applyAlignment="1">
      <alignment vertical="center" wrapText="1" shrinkToFit="1"/>
    </xf>
    <xf numFmtId="0" fontId="52" fillId="26" borderId="12" xfId="0" applyFont="1" applyFill="1" applyBorder="1" applyAlignment="1">
      <alignment horizontal="left" vertical="center" wrapText="1" shrinkToFit="1"/>
    </xf>
    <xf numFmtId="49" fontId="52" fillId="26" borderId="11" xfId="0" applyNumberFormat="1" applyFont="1" applyFill="1" applyBorder="1" applyAlignment="1">
      <alignment horizontal="center" vertical="center"/>
    </xf>
    <xf numFmtId="0" fontId="52" fillId="26" borderId="19" xfId="0" applyFont="1" applyFill="1" applyBorder="1" applyAlignment="1">
      <alignment horizontal="left" vertical="top" wrapText="1"/>
    </xf>
    <xf numFmtId="164" fontId="52" fillId="26" borderId="13" xfId="0" applyNumberFormat="1" applyFont="1" applyFill="1" applyBorder="1" applyAlignment="1">
      <alignment horizontal="right" vertical="center"/>
    </xf>
    <xf numFmtId="0" fontId="52" fillId="26" borderId="0" xfId="0" applyFont="1" applyFill="1" applyAlignment="1">
      <alignment horizontal="left" vertical="top" wrapText="1"/>
    </xf>
    <xf numFmtId="49" fontId="61" fillId="27" borderId="10" xfId="0" applyNumberFormat="1" applyFont="1" applyFill="1" applyBorder="1" applyAlignment="1">
      <alignment/>
    </xf>
    <xf numFmtId="0" fontId="52" fillId="27" borderId="10" xfId="0" applyFont="1" applyFill="1" applyBorder="1" applyAlignment="1">
      <alignment horizontal="left" vertical="center" wrapText="1" shrinkToFit="1"/>
    </xf>
    <xf numFmtId="49" fontId="61" fillId="26" borderId="10" xfId="0" applyNumberFormat="1" applyFont="1" applyFill="1" applyBorder="1" applyAlignment="1">
      <alignment/>
    </xf>
    <xf numFmtId="0" fontId="57" fillId="27" borderId="10" xfId="0" applyFont="1" applyFill="1" applyBorder="1" applyAlignment="1">
      <alignment horizontal="justify" vertical="center" wrapText="1" shrinkToFit="1"/>
    </xf>
    <xf numFmtId="0" fontId="57" fillId="27" borderId="10" xfId="54" applyNumberFormat="1" applyFont="1" applyFill="1" applyBorder="1" applyAlignment="1">
      <alignment horizontal="justify" vertical="center" wrapText="1" shrinkToFit="1"/>
      <protection/>
    </xf>
    <xf numFmtId="4" fontId="52" fillId="26" borderId="0" xfId="0" applyNumberFormat="1" applyFont="1" applyFill="1" applyAlignment="1">
      <alignment/>
    </xf>
    <xf numFmtId="0" fontId="23" fillId="26" borderId="0" xfId="0" applyFont="1" applyFill="1" applyBorder="1" applyAlignment="1">
      <alignment horizontal="center" wrapText="1"/>
    </xf>
    <xf numFmtId="0" fontId="32" fillId="26" borderId="15" xfId="0" applyFont="1" applyFill="1" applyBorder="1" applyAlignment="1">
      <alignment horizontal="center" vertical="top" wrapText="1"/>
    </xf>
    <xf numFmtId="0" fontId="32" fillId="26" borderId="16" xfId="0" applyFont="1" applyFill="1" applyBorder="1" applyAlignment="1">
      <alignment horizontal="center" vertical="top" wrapText="1"/>
    </xf>
    <xf numFmtId="0" fontId="32" fillId="26" borderId="16" xfId="0" applyFont="1" applyFill="1" applyBorder="1" applyAlignment="1">
      <alignment horizontal="justify" vertical="top" wrapText="1"/>
    </xf>
    <xf numFmtId="164" fontId="24" fillId="26" borderId="15" xfId="0" applyNumberFormat="1" applyFont="1" applyFill="1" applyBorder="1" applyAlignment="1">
      <alignment horizontal="center" vertical="top" wrapText="1"/>
    </xf>
    <xf numFmtId="0" fontId="32" fillId="26" borderId="17" xfId="0" applyFont="1" applyFill="1" applyBorder="1" applyAlignment="1">
      <alignment horizontal="center" vertical="top" wrapText="1"/>
    </xf>
    <xf numFmtId="0" fontId="32" fillId="26" borderId="15" xfId="0" applyFont="1" applyFill="1" applyBorder="1" applyAlignment="1">
      <alignment horizontal="justify" vertical="top" wrapText="1"/>
    </xf>
    <xf numFmtId="164" fontId="24" fillId="26" borderId="21" xfId="0" applyNumberFormat="1" applyFont="1" applyFill="1" applyBorder="1" applyAlignment="1">
      <alignment horizontal="center" vertical="top" wrapText="1"/>
    </xf>
    <xf numFmtId="0" fontId="32" fillId="26" borderId="17" xfId="0" applyFont="1" applyFill="1" applyBorder="1" applyAlignment="1">
      <alignment horizontal="justify" vertical="top" wrapText="1"/>
    </xf>
    <xf numFmtId="0" fontId="62" fillId="0" borderId="0" xfId="0" applyFont="1" applyAlignment="1">
      <alignment/>
    </xf>
    <xf numFmtId="0" fontId="62" fillId="26" borderId="0" xfId="0" applyFont="1" applyFill="1" applyAlignment="1">
      <alignment horizontal="center"/>
    </xf>
    <xf numFmtId="0" fontId="62" fillId="26" borderId="0" xfId="0" applyFont="1" applyFill="1" applyAlignment="1">
      <alignment/>
    </xf>
    <xf numFmtId="0" fontId="52" fillId="26" borderId="0" xfId="0" applyFont="1" applyFill="1" applyBorder="1" applyAlignment="1">
      <alignment horizontal="center"/>
    </xf>
    <xf numFmtId="0" fontId="57" fillId="26" borderId="0" xfId="0" applyFont="1" applyFill="1" applyBorder="1" applyAlignment="1">
      <alignment horizontal="center" vertical="center" wrapText="1"/>
    </xf>
    <xf numFmtId="0" fontId="62" fillId="26" borderId="10" xfId="0" applyFont="1" applyFill="1" applyBorder="1" applyAlignment="1">
      <alignment horizontal="center" vertical="center" wrapText="1"/>
    </xf>
    <xf numFmtId="0" fontId="62" fillId="26" borderId="10" xfId="0" applyFont="1" applyFill="1" applyBorder="1" applyAlignment="1">
      <alignment horizontal="center" vertical="center" wrapText="1"/>
    </xf>
    <xf numFmtId="0" fontId="52" fillId="26" borderId="11" xfId="0" applyFont="1" applyFill="1" applyBorder="1" applyAlignment="1">
      <alignment horizontal="center" vertical="center" wrapText="1"/>
    </xf>
    <xf numFmtId="165" fontId="52" fillId="26" borderId="12" xfId="0" applyNumberFormat="1" applyFont="1" applyFill="1" applyBorder="1" applyAlignment="1">
      <alignment horizontal="center" vertical="center" wrapText="1"/>
    </xf>
    <xf numFmtId="165" fontId="52" fillId="26" borderId="18" xfId="0" applyNumberFormat="1" applyFont="1" applyFill="1" applyBorder="1" applyAlignment="1">
      <alignment horizontal="center" vertical="center" wrapText="1"/>
    </xf>
    <xf numFmtId="165" fontId="52" fillId="26" borderId="24" xfId="0" applyNumberFormat="1" applyFont="1" applyFill="1" applyBorder="1" applyAlignment="1">
      <alignment horizontal="center" vertical="center" wrapText="1"/>
    </xf>
    <xf numFmtId="165" fontId="52" fillId="26" borderId="10" xfId="0" applyNumberFormat="1" applyFont="1" applyFill="1" applyBorder="1" applyAlignment="1">
      <alignment horizontal="center" vertical="center" wrapText="1"/>
    </xf>
    <xf numFmtId="165" fontId="52" fillId="26" borderId="11" xfId="0" applyNumberFormat="1" applyFont="1" applyFill="1" applyBorder="1" applyAlignment="1">
      <alignment horizontal="center" vertical="center" wrapText="1"/>
    </xf>
    <xf numFmtId="165" fontId="52" fillId="26" borderId="13" xfId="0" applyNumberFormat="1" applyFont="1" applyFill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left" vertical="top" wrapText="1"/>
    </xf>
    <xf numFmtId="0" fontId="63" fillId="26" borderId="11" xfId="0" applyFont="1" applyFill="1" applyBorder="1" applyAlignment="1">
      <alignment horizontal="center" vertical="top" wrapText="1"/>
    </xf>
    <xf numFmtId="0" fontId="57" fillId="26" borderId="10" xfId="0" applyFont="1" applyFill="1" applyBorder="1" applyAlignment="1">
      <alignment horizontal="left" vertical="top" wrapText="1"/>
    </xf>
    <xf numFmtId="165" fontId="57" fillId="26" borderId="10" xfId="0" applyNumberFormat="1" applyFont="1" applyFill="1" applyBorder="1" applyAlignment="1">
      <alignment horizontal="center" vertical="center" wrapText="1"/>
    </xf>
    <xf numFmtId="0" fontId="62" fillId="26" borderId="0" xfId="0" applyFont="1" applyFill="1" applyAlignment="1">
      <alignment horizontal="center" vertical="center" wrapText="1"/>
    </xf>
    <xf numFmtId="0" fontId="62" fillId="26" borderId="0" xfId="0" applyFont="1" applyFill="1" applyAlignment="1">
      <alignment horizontal="justify" vertical="center" wrapText="1"/>
    </xf>
    <xf numFmtId="0" fontId="62" fillId="26" borderId="0" xfId="0" applyFont="1" applyFill="1" applyAlignment="1">
      <alignment horizontal="left" vertical="center" wrapText="1"/>
    </xf>
    <xf numFmtId="0" fontId="20" fillId="26" borderId="10" xfId="0" applyFont="1" applyFill="1" applyBorder="1" applyAlignment="1">
      <alignment horizontal="center"/>
    </xf>
    <xf numFmtId="0" fontId="52" fillId="26" borderId="0" xfId="0" applyFont="1" applyFill="1" applyAlignment="1">
      <alignment horizontal="center"/>
    </xf>
    <xf numFmtId="0" fontId="52" fillId="26" borderId="10" xfId="0" applyFont="1" applyFill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center"/>
    </xf>
    <xf numFmtId="164" fontId="52" fillId="26" borderId="10" xfId="0" applyNumberFormat="1" applyFont="1" applyFill="1" applyBorder="1" applyAlignment="1">
      <alignment horizontal="center" vertical="center"/>
    </xf>
    <xf numFmtId="164" fontId="52" fillId="26" borderId="10" xfId="0" applyNumberFormat="1" applyFont="1" applyFill="1" applyBorder="1" applyAlignment="1">
      <alignment horizontal="center" vertical="center" wrapText="1"/>
    </xf>
    <xf numFmtId="0" fontId="52" fillId="26" borderId="11" xfId="0" applyFont="1" applyFill="1" applyBorder="1" applyAlignment="1">
      <alignment horizontal="center" vertical="top" wrapText="1"/>
    </xf>
    <xf numFmtId="0" fontId="57" fillId="26" borderId="11" xfId="0" applyFont="1" applyFill="1" applyBorder="1" applyAlignment="1">
      <alignment horizontal="center" vertical="top" wrapText="1"/>
    </xf>
    <xf numFmtId="164" fontId="57" fillId="26" borderId="10" xfId="0" applyNumberFormat="1" applyFont="1" applyFill="1" applyBorder="1" applyAlignment="1">
      <alignment horizontal="center" vertical="center"/>
    </xf>
    <xf numFmtId="0" fontId="52" fillId="26" borderId="0" xfId="0" applyFont="1" applyFill="1" applyAlignment="1">
      <alignment horizontal="center" vertical="center" wrapText="1"/>
    </xf>
    <xf numFmtId="0" fontId="52" fillId="26" borderId="0" xfId="0" applyFont="1" applyFill="1" applyAlignment="1">
      <alignment horizontal="justify" vertical="center" wrapText="1"/>
    </xf>
    <xf numFmtId="0" fontId="52" fillId="26" borderId="0" xfId="0" applyFont="1" applyFill="1" applyAlignment="1">
      <alignment horizontal="left" vertical="center" wrapText="1"/>
    </xf>
    <xf numFmtId="0" fontId="21" fillId="26" borderId="0" xfId="0" applyFont="1" applyFill="1" applyBorder="1" applyAlignment="1">
      <alignment horizontal="center" vertical="center" wrapText="1" shrinkToFit="1"/>
    </xf>
    <xf numFmtId="0" fontId="20" fillId="26" borderId="0" xfId="0" applyFont="1" applyFill="1" applyBorder="1" applyAlignment="1">
      <alignment horizontal="center" vertical="center" wrapText="1" shrinkToFit="1"/>
    </xf>
    <xf numFmtId="0" fontId="21" fillId="26" borderId="10" xfId="0" applyFont="1" applyFill="1" applyBorder="1" applyAlignment="1">
      <alignment horizontal="center"/>
    </xf>
    <xf numFmtId="164" fontId="21" fillId="26" borderId="10" xfId="0" applyNumberFormat="1" applyFont="1" applyFill="1" applyBorder="1" applyAlignment="1">
      <alignment/>
    </xf>
    <xf numFmtId="164" fontId="20" fillId="26" borderId="10" xfId="0" applyNumberFormat="1" applyFont="1" applyFill="1" applyBorder="1" applyAlignment="1">
      <alignment/>
    </xf>
    <xf numFmtId="0" fontId="21" fillId="26" borderId="10" xfId="0" applyFont="1" applyFill="1" applyBorder="1" applyAlignment="1">
      <alignment horizontal="left"/>
    </xf>
    <xf numFmtId="0" fontId="20" fillId="26" borderId="0" xfId="0" applyFont="1" applyFill="1" applyAlignment="1">
      <alignment horizontal="left" vertical="center" wrapText="1" shrinkToFit="1"/>
    </xf>
    <xf numFmtId="0" fontId="64" fillId="26" borderId="0" xfId="0" applyFont="1" applyFill="1" applyAlignment="1">
      <alignment/>
    </xf>
    <xf numFmtId="0" fontId="58" fillId="26" borderId="0" xfId="0" applyFont="1" applyFill="1" applyBorder="1" applyAlignment="1">
      <alignment horizontal="center" vertical="center" wrapText="1"/>
    </xf>
    <xf numFmtId="0" fontId="52" fillId="26" borderId="10" xfId="0" applyFont="1" applyFill="1" applyBorder="1" applyAlignment="1">
      <alignment horizontal="center" wrapText="1"/>
    </xf>
    <xf numFmtId="0" fontId="52" fillId="26" borderId="10" xfId="0" applyFont="1" applyFill="1" applyBorder="1" applyAlignment="1">
      <alignment horizontal="center" vertical="center" wrapText="1" shrinkToFit="1"/>
    </xf>
    <xf numFmtId="0" fontId="52" fillId="26" borderId="10" xfId="0" applyFont="1" applyFill="1" applyBorder="1" applyAlignment="1">
      <alignment horizontal="left" vertical="center" wrapText="1" shrinkToFit="1"/>
    </xf>
    <xf numFmtId="0" fontId="52" fillId="26" borderId="11" xfId="0" applyFont="1" applyFill="1" applyBorder="1" applyAlignment="1">
      <alignment horizontal="center" vertical="center" wrapText="1" shrinkToFit="1"/>
    </xf>
    <xf numFmtId="0" fontId="60" fillId="26" borderId="10" xfId="0" applyFont="1" applyFill="1" applyBorder="1" applyAlignment="1">
      <alignment horizontal="left" vertical="center" wrapText="1"/>
    </xf>
    <xf numFmtId="0" fontId="58" fillId="26" borderId="0" xfId="0" applyFont="1" applyFill="1" applyAlignment="1">
      <alignment vertical="center" wrapText="1"/>
    </xf>
    <xf numFmtId="0" fontId="52" fillId="26" borderId="11" xfId="0" applyFont="1" applyFill="1" applyBorder="1" applyAlignment="1">
      <alignment horizontal="left" vertical="center" wrapText="1" shrinkToFit="1"/>
    </xf>
    <xf numFmtId="164" fontId="52" fillId="26" borderId="10" xfId="0" applyNumberFormat="1" applyFont="1" applyFill="1" applyBorder="1" applyAlignment="1">
      <alignment horizontal="center" vertical="center" wrapText="1" shrinkToFit="1"/>
    </xf>
    <xf numFmtId="0" fontId="52" fillId="26" borderId="0" xfId="0" applyFont="1" applyFill="1" applyAlignment="1">
      <alignment horizontal="center" vertical="center" wrapText="1" shrinkToFit="1"/>
    </xf>
    <xf numFmtId="0" fontId="58" fillId="26" borderId="0" xfId="0" applyFont="1" applyFill="1" applyBorder="1" applyAlignment="1">
      <alignment horizontal="center"/>
    </xf>
    <xf numFmtId="0" fontId="60" fillId="26" borderId="0" xfId="0" applyFont="1" applyFill="1" applyAlignment="1">
      <alignment horizontal="center"/>
    </xf>
    <xf numFmtId="0" fontId="60" fillId="26" borderId="12" xfId="0" applyFont="1" applyFill="1" applyBorder="1" applyAlignment="1">
      <alignment horizontal="center" vertical="top" wrapText="1"/>
    </xf>
    <xf numFmtId="0" fontId="60" fillId="26" borderId="10" xfId="0" applyFont="1" applyFill="1" applyBorder="1" applyAlignment="1">
      <alignment horizontal="center" vertical="top" wrapText="1"/>
    </xf>
    <xf numFmtId="0" fontId="60" fillId="26" borderId="10" xfId="0" applyFont="1" applyFill="1" applyBorder="1" applyAlignment="1">
      <alignment horizontal="left" vertical="center" wrapText="1" shrinkToFit="1"/>
    </xf>
    <xf numFmtId="0" fontId="53" fillId="26" borderId="10" xfId="0" applyFont="1" applyFill="1" applyBorder="1" applyAlignment="1">
      <alignment/>
    </xf>
    <xf numFmtId="0" fontId="62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center" wrapText="1" shrinkToFit="1"/>
    </xf>
    <xf numFmtId="0" fontId="62" fillId="0" borderId="10" xfId="0" applyFont="1" applyBorder="1" applyAlignment="1">
      <alignment/>
    </xf>
    <xf numFmtId="3" fontId="52" fillId="0" borderId="0" xfId="0" applyNumberFormat="1" applyFont="1" applyAlignment="1">
      <alignment horizontal="center" vertical="top" wrapText="1"/>
    </xf>
    <xf numFmtId="3" fontId="52" fillId="0" borderId="0" xfId="0" applyNumberFormat="1" applyFont="1" applyAlignment="1">
      <alignment vertical="top" wrapText="1"/>
    </xf>
    <xf numFmtId="3" fontId="57" fillId="0" borderId="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3" fontId="57" fillId="0" borderId="0" xfId="0" applyNumberFormat="1" applyFont="1" applyAlignment="1">
      <alignment horizontal="center" vertical="top" wrapText="1"/>
    </xf>
    <xf numFmtId="3" fontId="52" fillId="0" borderId="25" xfId="0" applyNumberFormat="1" applyFont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center" vertical="top" wrapText="1"/>
    </xf>
    <xf numFmtId="3" fontId="6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left" vertical="top" wrapText="1"/>
    </xf>
    <xf numFmtId="164" fontId="52" fillId="0" borderId="10" xfId="0" applyNumberFormat="1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top" wrapText="1"/>
    </xf>
    <xf numFmtId="3" fontId="52" fillId="0" borderId="0" xfId="0" applyNumberFormat="1" applyFont="1" applyBorder="1" applyAlignment="1">
      <alignment vertical="top"/>
    </xf>
    <xf numFmtId="3" fontId="52" fillId="0" borderId="25" xfId="0" applyNumberFormat="1" applyFont="1" applyBorder="1" applyAlignment="1">
      <alignment horizontal="right" vertical="top" wrapText="1"/>
    </xf>
    <xf numFmtId="3" fontId="6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left" vertical="top" wrapText="1" shrinkToFit="1"/>
    </xf>
    <xf numFmtId="3" fontId="52" fillId="0" borderId="0" xfId="0" applyNumberFormat="1" applyFont="1" applyAlignment="1">
      <alignment horizontal="center" vertical="top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&#1041;&#1070;&#1044;&#1046;&#1045;&#1058;%20&#1042;&#1048;&#1057;&#1048;&#1052;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гарантий"/>
    </sheetNames>
    <sheetDataSet>
      <sheetData sheetId="0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vrasov@biont.ru" TargetMode="External" /><Relationship Id="rId2" Type="http://schemas.openxmlformats.org/officeDocument/2006/relationships/hyperlink" Target="http://biont.ru/files/tv.exe" TargetMode="External" /><Relationship Id="rId3" Type="http://schemas.openxmlformats.org/officeDocument/2006/relationships/hyperlink" Target="https://yadi.sk/d/ru5xIFAqgS3Zb" TargetMode="External" /><Relationship Id="rId4" Type="http://schemas.openxmlformats.org/officeDocument/2006/relationships/hyperlink" Target="mailto:savrasov@biont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B5" sqref="B5:C5"/>
    </sheetView>
  </sheetViews>
  <sheetFormatPr defaultColWidth="9.00390625" defaultRowHeight="12.75"/>
  <cols>
    <col min="1" max="1" width="63.875" style="5" customWidth="1"/>
    <col min="2" max="2" width="26.75390625" style="5" customWidth="1"/>
    <col min="3" max="3" width="14.75390625" style="5" customWidth="1"/>
  </cols>
  <sheetData>
    <row r="1" spans="2:3" ht="15">
      <c r="B1" s="210" t="s">
        <v>60</v>
      </c>
      <c r="C1" s="210"/>
    </row>
    <row r="2" spans="2:3" ht="15">
      <c r="B2" s="210" t="s">
        <v>1</v>
      </c>
      <c r="C2" s="210"/>
    </row>
    <row r="3" spans="2:3" ht="15">
      <c r="B3" s="210" t="s">
        <v>2</v>
      </c>
      <c r="C3" s="210"/>
    </row>
    <row r="4" spans="2:3" ht="15">
      <c r="B4" s="210" t="s">
        <v>662</v>
      </c>
      <c r="C4" s="210"/>
    </row>
    <row r="5" spans="2:3" ht="15">
      <c r="B5" s="211"/>
      <c r="C5" s="211"/>
    </row>
    <row r="7" spans="1:3" ht="14.25">
      <c r="A7" s="209" t="s">
        <v>61</v>
      </c>
      <c r="B7" s="209"/>
      <c r="C7" s="209"/>
    </row>
    <row r="8" spans="1:3" ht="14.25">
      <c r="A8" s="209" t="s">
        <v>62</v>
      </c>
      <c r="B8" s="209"/>
      <c r="C8" s="209"/>
    </row>
    <row r="9" spans="1:3" ht="14.25">
      <c r="A9" s="209" t="s">
        <v>63</v>
      </c>
      <c r="B9" s="209"/>
      <c r="C9" s="209"/>
    </row>
    <row r="10" spans="1:3" ht="14.25">
      <c r="A10" s="209" t="s">
        <v>64</v>
      </c>
      <c r="B10" s="209"/>
      <c r="C10" s="209"/>
    </row>
    <row r="12" spans="1:3" ht="60">
      <c r="A12" s="166" t="s">
        <v>65</v>
      </c>
      <c r="B12" s="166" t="s">
        <v>66</v>
      </c>
      <c r="C12" s="166" t="s">
        <v>67</v>
      </c>
    </row>
    <row r="13" spans="1:3" ht="30">
      <c r="A13" s="167" t="s">
        <v>564</v>
      </c>
      <c r="B13" s="166" t="s">
        <v>68</v>
      </c>
      <c r="C13" s="168">
        <v>100</v>
      </c>
    </row>
    <row r="14" spans="1:3" ht="15" customHeight="1">
      <c r="A14" s="167" t="s">
        <v>565</v>
      </c>
      <c r="B14" s="166" t="s">
        <v>69</v>
      </c>
      <c r="C14" s="168">
        <v>100</v>
      </c>
    </row>
    <row r="15" spans="1:3" ht="60">
      <c r="A15" s="167" t="s">
        <v>566</v>
      </c>
      <c r="B15" s="166" t="s">
        <v>70</v>
      </c>
      <c r="C15" s="168">
        <v>100</v>
      </c>
    </row>
    <row r="16" spans="1:3" ht="38.25" customHeight="1">
      <c r="A16" s="167" t="s">
        <v>567</v>
      </c>
      <c r="B16" s="166" t="s">
        <v>71</v>
      </c>
      <c r="C16" s="168">
        <v>100</v>
      </c>
    </row>
    <row r="17" spans="1:3" ht="57.75" customHeight="1">
      <c r="A17" s="167" t="s">
        <v>568</v>
      </c>
      <c r="B17" s="166" t="s">
        <v>72</v>
      </c>
      <c r="C17" s="168">
        <v>100</v>
      </c>
    </row>
    <row r="18" spans="1:3" ht="18.75" customHeight="1">
      <c r="A18" s="167" t="s">
        <v>569</v>
      </c>
      <c r="B18" s="166" t="s">
        <v>73</v>
      </c>
      <c r="C18" s="168">
        <v>100</v>
      </c>
    </row>
    <row r="19" spans="1:3" ht="15">
      <c r="A19" s="15"/>
      <c r="B19" s="15"/>
      <c r="C19" s="15"/>
    </row>
    <row r="20" spans="1:3" ht="15">
      <c r="A20" s="15"/>
      <c r="B20" s="15"/>
      <c r="C20" s="15"/>
    </row>
    <row r="21" spans="1:3" ht="15">
      <c r="A21" s="15"/>
      <c r="B21" s="15"/>
      <c r="C21" s="15"/>
    </row>
    <row r="22" spans="1:3" ht="15">
      <c r="A22" s="15"/>
      <c r="B22" s="15"/>
      <c r="C22" s="15"/>
    </row>
    <row r="23" spans="1:3" ht="15">
      <c r="A23" s="15"/>
      <c r="B23" s="15"/>
      <c r="C23" s="15"/>
    </row>
  </sheetData>
  <sheetProtection selectLockedCells="1" selectUnlockedCells="1"/>
  <mergeCells count="9">
    <mergeCell ref="A8:C8"/>
    <mergeCell ref="A9:C9"/>
    <mergeCell ref="A10:C10"/>
    <mergeCell ref="B1:C1"/>
    <mergeCell ref="B2:C2"/>
    <mergeCell ref="B3:C3"/>
    <mergeCell ref="B4:C4"/>
    <mergeCell ref="B5:C5"/>
    <mergeCell ref="A7:C7"/>
  </mergeCells>
  <printOptions/>
  <pageMargins left="0.8522727272727273" right="0.7875" top="0.9861742424242425" bottom="0.9840277777777777" header="0.5118055555555555" footer="0.5118055555555555"/>
  <pageSetup fitToHeight="0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7"/>
  <sheetViews>
    <sheetView zoomScale="80" zoomScaleNormal="80" zoomScalePageLayoutView="0" workbookViewId="0" topLeftCell="A1">
      <selection activeCell="F1" sqref="A1:G256"/>
    </sheetView>
  </sheetViews>
  <sheetFormatPr defaultColWidth="9.00390625" defaultRowHeight="12.75"/>
  <cols>
    <col min="1" max="1" width="9.75390625" style="0" customWidth="1"/>
    <col min="2" max="3" width="11.75390625" style="5" customWidth="1"/>
    <col min="4" max="4" width="9.75390625" style="5" customWidth="1"/>
    <col min="5" max="5" width="49.75390625" style="12" customWidth="1"/>
    <col min="6" max="7" width="18.75390625" style="5" customWidth="1"/>
  </cols>
  <sheetData>
    <row r="1" spans="1:7" ht="15">
      <c r="A1" s="248"/>
      <c r="B1" s="249"/>
      <c r="C1" s="249"/>
      <c r="D1" s="249"/>
      <c r="E1" s="250"/>
      <c r="F1" s="195"/>
      <c r="G1" s="195" t="s">
        <v>433</v>
      </c>
    </row>
    <row r="2" spans="1:7" ht="15">
      <c r="A2" s="248"/>
      <c r="B2" s="249"/>
      <c r="C2" s="249"/>
      <c r="D2" s="249"/>
      <c r="E2" s="250"/>
      <c r="F2" s="195"/>
      <c r="G2" s="195" t="s">
        <v>1</v>
      </c>
    </row>
    <row r="3" spans="1:7" ht="15">
      <c r="A3" s="248"/>
      <c r="B3" s="249"/>
      <c r="C3" s="249"/>
      <c r="D3" s="249"/>
      <c r="E3" s="250"/>
      <c r="F3" s="195"/>
      <c r="G3" s="195" t="s">
        <v>2</v>
      </c>
    </row>
    <row r="4" spans="1:7" ht="15">
      <c r="A4" s="248"/>
      <c r="B4" s="249"/>
      <c r="C4" s="249"/>
      <c r="D4" s="249"/>
      <c r="E4" s="250"/>
      <c r="F4" s="195"/>
      <c r="G4" s="195" t="s">
        <v>662</v>
      </c>
    </row>
    <row r="5" spans="1:7" ht="15">
      <c r="A5" s="248"/>
      <c r="B5" s="249"/>
      <c r="C5" s="249"/>
      <c r="D5" s="249"/>
      <c r="E5" s="250"/>
      <c r="F5" s="248"/>
      <c r="G5" s="248"/>
    </row>
    <row r="6" spans="1:7" ht="15">
      <c r="A6" s="248"/>
      <c r="B6" s="249"/>
      <c r="C6" s="249"/>
      <c r="D6" s="249"/>
      <c r="E6" s="250"/>
      <c r="F6" s="195"/>
      <c r="G6" s="195"/>
    </row>
    <row r="7" spans="1:7" ht="14.25">
      <c r="A7" s="251" t="s">
        <v>434</v>
      </c>
      <c r="B7" s="251"/>
      <c r="C7" s="251"/>
      <c r="D7" s="251"/>
      <c r="E7" s="251"/>
      <c r="F7" s="251"/>
      <c r="G7" s="251"/>
    </row>
    <row r="8" spans="1:7" ht="14.25">
      <c r="A8" s="251" t="s">
        <v>2</v>
      </c>
      <c r="B8" s="251"/>
      <c r="C8" s="251"/>
      <c r="D8" s="251"/>
      <c r="E8" s="251"/>
      <c r="F8" s="251"/>
      <c r="G8" s="251"/>
    </row>
    <row r="9" spans="1:7" ht="14.25">
      <c r="A9" s="251" t="s">
        <v>435</v>
      </c>
      <c r="B9" s="251"/>
      <c r="C9" s="251"/>
      <c r="D9" s="251"/>
      <c r="E9" s="251"/>
      <c r="F9" s="251"/>
      <c r="G9" s="251"/>
    </row>
    <row r="10" spans="1:7" ht="15">
      <c r="A10" s="248"/>
      <c r="B10" s="249"/>
      <c r="C10" s="249"/>
      <c r="D10" s="249"/>
      <c r="E10" s="250"/>
      <c r="F10" s="249"/>
      <c r="G10" s="249"/>
    </row>
    <row r="11" spans="1:7" ht="15">
      <c r="A11" s="248"/>
      <c r="B11" s="249"/>
      <c r="C11" s="249"/>
      <c r="D11" s="249"/>
      <c r="E11" s="250"/>
      <c r="F11" s="195"/>
      <c r="G11" s="195" t="s">
        <v>29</v>
      </c>
    </row>
    <row r="12" spans="1:7" ht="12.75" customHeight="1">
      <c r="A12" s="252" t="s">
        <v>371</v>
      </c>
      <c r="B12" s="253" t="s">
        <v>372</v>
      </c>
      <c r="C12" s="253" t="s">
        <v>180</v>
      </c>
      <c r="D12" s="253" t="s">
        <v>181</v>
      </c>
      <c r="E12" s="254" t="s">
        <v>182</v>
      </c>
      <c r="F12" s="253" t="s">
        <v>58</v>
      </c>
      <c r="G12" s="253" t="s">
        <v>436</v>
      </c>
    </row>
    <row r="13" spans="1:7" ht="12.75" customHeight="1">
      <c r="A13" s="252"/>
      <c r="B13" s="253"/>
      <c r="C13" s="253"/>
      <c r="D13" s="253"/>
      <c r="E13" s="254"/>
      <c r="F13" s="253"/>
      <c r="G13" s="253"/>
    </row>
    <row r="14" spans="1:7" ht="12.75" customHeight="1">
      <c r="A14" s="252"/>
      <c r="B14" s="253"/>
      <c r="C14" s="253"/>
      <c r="D14" s="253"/>
      <c r="E14" s="254"/>
      <c r="F14" s="253"/>
      <c r="G14" s="253"/>
    </row>
    <row r="15" spans="1:7" ht="12.75" customHeight="1">
      <c r="A15" s="252"/>
      <c r="B15" s="253"/>
      <c r="C15" s="253"/>
      <c r="D15" s="253"/>
      <c r="E15" s="254"/>
      <c r="F15" s="253"/>
      <c r="G15" s="253"/>
    </row>
    <row r="16" spans="1:7" ht="12.75" customHeight="1">
      <c r="A16" s="252"/>
      <c r="B16" s="253"/>
      <c r="C16" s="253"/>
      <c r="D16" s="253"/>
      <c r="E16" s="254"/>
      <c r="F16" s="253"/>
      <c r="G16" s="253"/>
    </row>
    <row r="17" spans="1:7" ht="12.75" customHeight="1">
      <c r="A17" s="252"/>
      <c r="B17" s="253"/>
      <c r="C17" s="253"/>
      <c r="D17" s="253"/>
      <c r="E17" s="254"/>
      <c r="F17" s="253"/>
      <c r="G17" s="253"/>
    </row>
    <row r="18" spans="1:7" ht="12.75" customHeight="1">
      <c r="A18" s="252"/>
      <c r="B18" s="253"/>
      <c r="C18" s="253"/>
      <c r="D18" s="253"/>
      <c r="E18" s="254"/>
      <c r="F18" s="253"/>
      <c r="G18" s="253"/>
    </row>
    <row r="19" spans="1:7" ht="12.75" customHeight="1">
      <c r="A19" s="252"/>
      <c r="B19" s="253"/>
      <c r="C19" s="253"/>
      <c r="D19" s="253"/>
      <c r="E19" s="254"/>
      <c r="F19" s="253"/>
      <c r="G19" s="253"/>
    </row>
    <row r="20" spans="1:7" ht="12.75" customHeight="1">
      <c r="A20" s="252"/>
      <c r="B20" s="253"/>
      <c r="C20" s="253"/>
      <c r="D20" s="253"/>
      <c r="E20" s="254"/>
      <c r="F20" s="253"/>
      <c r="G20" s="253"/>
    </row>
    <row r="21" spans="1:7" ht="12.75" customHeight="1">
      <c r="A21" s="252"/>
      <c r="B21" s="253"/>
      <c r="C21" s="253"/>
      <c r="D21" s="253"/>
      <c r="E21" s="254"/>
      <c r="F21" s="253"/>
      <c r="G21" s="253"/>
    </row>
    <row r="22" spans="1:7" ht="34.5">
      <c r="A22" s="255" t="s">
        <v>374</v>
      </c>
      <c r="B22" s="256"/>
      <c r="C22" s="256"/>
      <c r="D22" s="256"/>
      <c r="E22" s="257" t="s">
        <v>375</v>
      </c>
      <c r="F22" s="258">
        <f>F23</f>
        <v>1</v>
      </c>
      <c r="G22" s="258">
        <f>G23</f>
        <v>1</v>
      </c>
    </row>
    <row r="23" spans="1:10" ht="17.25" customHeight="1">
      <c r="A23" s="259"/>
      <c r="B23" s="260" t="s">
        <v>376</v>
      </c>
      <c r="C23" s="260"/>
      <c r="D23" s="260"/>
      <c r="E23" s="261" t="s">
        <v>377</v>
      </c>
      <c r="F23" s="262">
        <f>F24+F32</f>
        <v>1</v>
      </c>
      <c r="G23" s="262">
        <f>G24+G32</f>
        <v>1</v>
      </c>
      <c r="J23" s="59"/>
    </row>
    <row r="24" spans="1:7" ht="42.75" hidden="1">
      <c r="A24" s="263"/>
      <c r="B24" s="203" t="s">
        <v>378</v>
      </c>
      <c r="C24" s="203"/>
      <c r="D24" s="203"/>
      <c r="E24" s="264" t="s">
        <v>379</v>
      </c>
      <c r="F24" s="265">
        <f aca="true" t="shared" si="0" ref="F24:G26">F25</f>
        <v>0</v>
      </c>
      <c r="G24" s="265">
        <f t="shared" si="0"/>
        <v>0</v>
      </c>
    </row>
    <row r="25" spans="1:7" ht="15" hidden="1">
      <c r="A25" s="263"/>
      <c r="B25" s="204"/>
      <c r="C25" s="204" t="s">
        <v>358</v>
      </c>
      <c r="D25" s="204"/>
      <c r="E25" s="207" t="s">
        <v>289</v>
      </c>
      <c r="F25" s="206">
        <f t="shared" si="0"/>
        <v>0</v>
      </c>
      <c r="G25" s="206">
        <f t="shared" si="0"/>
        <v>0</v>
      </c>
    </row>
    <row r="26" spans="1:7" ht="30" hidden="1">
      <c r="A26" s="263"/>
      <c r="B26" s="204"/>
      <c r="C26" s="204" t="s">
        <v>359</v>
      </c>
      <c r="D26" s="204"/>
      <c r="E26" s="207" t="s">
        <v>291</v>
      </c>
      <c r="F26" s="206">
        <f t="shared" si="0"/>
        <v>0</v>
      </c>
      <c r="G26" s="206">
        <f t="shared" si="0"/>
        <v>0</v>
      </c>
    </row>
    <row r="27" spans="1:7" ht="15" hidden="1">
      <c r="A27" s="263"/>
      <c r="B27" s="204"/>
      <c r="C27" s="204" t="s">
        <v>360</v>
      </c>
      <c r="D27" s="204"/>
      <c r="E27" s="207" t="s">
        <v>293</v>
      </c>
      <c r="F27" s="206">
        <v>0</v>
      </c>
      <c r="G27" s="206">
        <v>0</v>
      </c>
    </row>
    <row r="28" spans="1:7" ht="75" hidden="1">
      <c r="A28" s="263"/>
      <c r="B28" s="204"/>
      <c r="C28" s="204"/>
      <c r="D28" s="204">
        <v>100</v>
      </c>
      <c r="E28" s="207" t="s">
        <v>294</v>
      </c>
      <c r="F28" s="206">
        <f>F29</f>
        <v>0</v>
      </c>
      <c r="G28" s="206">
        <f>G29</f>
        <v>0</v>
      </c>
    </row>
    <row r="29" spans="1:7" ht="31.5" customHeight="1" hidden="1">
      <c r="A29" s="263"/>
      <c r="B29" s="204"/>
      <c r="C29" s="204"/>
      <c r="D29" s="204">
        <v>120</v>
      </c>
      <c r="E29" s="207" t="s">
        <v>380</v>
      </c>
      <c r="F29" s="206">
        <v>0</v>
      </c>
      <c r="G29" s="206">
        <v>0</v>
      </c>
    </row>
    <row r="30" spans="1:7" ht="0.75" customHeight="1" hidden="1">
      <c r="A30" s="263"/>
      <c r="B30" s="204"/>
      <c r="C30" s="204"/>
      <c r="D30" s="204"/>
      <c r="E30" s="207"/>
      <c r="F30" s="206"/>
      <c r="G30" s="206"/>
    </row>
    <row r="31" spans="1:7" ht="4.5" customHeight="1" hidden="1">
      <c r="A31" s="263"/>
      <c r="B31" s="204"/>
      <c r="C31" s="204"/>
      <c r="D31" s="204"/>
      <c r="E31" s="207"/>
      <c r="F31" s="206"/>
      <c r="G31" s="206"/>
    </row>
    <row r="32" spans="1:7" ht="57">
      <c r="A32" s="263"/>
      <c r="B32" s="203" t="s">
        <v>383</v>
      </c>
      <c r="C32" s="203"/>
      <c r="D32" s="203"/>
      <c r="E32" s="264" t="s">
        <v>384</v>
      </c>
      <c r="F32" s="265">
        <f>F37+F33</f>
        <v>1</v>
      </c>
      <c r="G32" s="265">
        <f>G37+G33</f>
        <v>1</v>
      </c>
    </row>
    <row r="33" spans="1:7" ht="15">
      <c r="A33" s="263"/>
      <c r="B33" s="203"/>
      <c r="C33" s="204" t="s">
        <v>355</v>
      </c>
      <c r="D33" s="204"/>
      <c r="E33" s="266" t="s">
        <v>262</v>
      </c>
      <c r="F33" s="206">
        <f aca="true" t="shared" si="1" ref="F33:G35">F34</f>
        <v>0</v>
      </c>
      <c r="G33" s="206">
        <f t="shared" si="1"/>
        <v>0</v>
      </c>
    </row>
    <row r="34" spans="1:7" ht="60">
      <c r="A34" s="263"/>
      <c r="B34" s="203"/>
      <c r="C34" s="204" t="s">
        <v>606</v>
      </c>
      <c r="D34" s="204"/>
      <c r="E34" s="266" t="s">
        <v>620</v>
      </c>
      <c r="F34" s="206">
        <f t="shared" si="1"/>
        <v>0</v>
      </c>
      <c r="G34" s="206">
        <f t="shared" si="1"/>
        <v>0</v>
      </c>
    </row>
    <row r="35" spans="1:7" ht="15">
      <c r="A35" s="263"/>
      <c r="B35" s="203"/>
      <c r="C35" s="204"/>
      <c r="D35" s="204">
        <v>500</v>
      </c>
      <c r="E35" s="207" t="s">
        <v>262</v>
      </c>
      <c r="F35" s="206">
        <f t="shared" si="1"/>
        <v>0</v>
      </c>
      <c r="G35" s="206">
        <f t="shared" si="1"/>
        <v>0</v>
      </c>
    </row>
    <row r="36" spans="1:7" ht="15">
      <c r="A36" s="263"/>
      <c r="B36" s="203"/>
      <c r="C36" s="204"/>
      <c r="D36" s="204">
        <v>540</v>
      </c>
      <c r="E36" s="207" t="s">
        <v>169</v>
      </c>
      <c r="F36" s="206">
        <v>0</v>
      </c>
      <c r="G36" s="206">
        <v>0</v>
      </c>
    </row>
    <row r="37" spans="1:7" ht="15">
      <c r="A37" s="263"/>
      <c r="B37" s="204"/>
      <c r="C37" s="204" t="s">
        <v>358</v>
      </c>
      <c r="D37" s="204"/>
      <c r="E37" s="207" t="s">
        <v>289</v>
      </c>
      <c r="F37" s="206">
        <f aca="true" t="shared" si="2" ref="F37:G40">F38</f>
        <v>1</v>
      </c>
      <c r="G37" s="206">
        <f t="shared" si="2"/>
        <v>1</v>
      </c>
    </row>
    <row r="38" spans="1:7" ht="30">
      <c r="A38" s="263"/>
      <c r="B38" s="204"/>
      <c r="C38" s="204" t="s">
        <v>359</v>
      </c>
      <c r="D38" s="204"/>
      <c r="E38" s="207" t="s">
        <v>291</v>
      </c>
      <c r="F38" s="206">
        <f t="shared" si="2"/>
        <v>1</v>
      </c>
      <c r="G38" s="206">
        <f t="shared" si="2"/>
        <v>1</v>
      </c>
    </row>
    <row r="39" spans="1:7" ht="15">
      <c r="A39" s="263"/>
      <c r="B39" s="204"/>
      <c r="C39" s="204" t="s">
        <v>360</v>
      </c>
      <c r="D39" s="204"/>
      <c r="E39" s="207" t="s">
        <v>293</v>
      </c>
      <c r="F39" s="206">
        <f t="shared" si="2"/>
        <v>1</v>
      </c>
      <c r="G39" s="206">
        <f t="shared" si="2"/>
        <v>1</v>
      </c>
    </row>
    <row r="40" spans="1:7" ht="15" customHeight="1">
      <c r="A40" s="263"/>
      <c r="B40" s="204"/>
      <c r="C40" s="204"/>
      <c r="D40" s="204" t="s">
        <v>381</v>
      </c>
      <c r="E40" s="207" t="s">
        <v>251</v>
      </c>
      <c r="F40" s="206">
        <f t="shared" si="2"/>
        <v>1</v>
      </c>
      <c r="G40" s="206">
        <f t="shared" si="2"/>
        <v>1</v>
      </c>
    </row>
    <row r="41" spans="1:7" ht="15" customHeight="1">
      <c r="A41" s="263"/>
      <c r="B41" s="204"/>
      <c r="C41" s="204"/>
      <c r="D41" s="204" t="s">
        <v>397</v>
      </c>
      <c r="E41" s="207" t="s">
        <v>382</v>
      </c>
      <c r="F41" s="206">
        <v>1</v>
      </c>
      <c r="G41" s="206">
        <v>1</v>
      </c>
    </row>
    <row r="42" spans="1:7" ht="34.5">
      <c r="A42" s="255" t="s">
        <v>387</v>
      </c>
      <c r="B42" s="255"/>
      <c r="C42" s="255"/>
      <c r="D42" s="255"/>
      <c r="E42" s="257" t="s">
        <v>388</v>
      </c>
      <c r="F42" s="267">
        <f>F43+F128+F137+F154+F169+F198+F222+F237</f>
        <v>5210.9435</v>
      </c>
      <c r="G42" s="267">
        <f>G43+G128+G137+G154+G169+G198+G222+G237</f>
        <v>4816.013389999999</v>
      </c>
    </row>
    <row r="43" spans="1:7" ht="15.75">
      <c r="A43" s="259"/>
      <c r="B43" s="260" t="s">
        <v>376</v>
      </c>
      <c r="C43" s="260"/>
      <c r="D43" s="260"/>
      <c r="E43" s="261" t="s">
        <v>377</v>
      </c>
      <c r="F43" s="262">
        <f>F50+F79+F84+F45</f>
        <v>2797.74</v>
      </c>
      <c r="G43" s="262">
        <f>G50+G79+G84+G45</f>
        <v>2767.9399999999996</v>
      </c>
    </row>
    <row r="44" spans="1:7" ht="15.75">
      <c r="A44" s="259"/>
      <c r="B44" s="260" t="s">
        <v>378</v>
      </c>
      <c r="C44" s="260"/>
      <c r="D44" s="260"/>
      <c r="E44" s="261"/>
      <c r="F44" s="262"/>
      <c r="G44" s="262"/>
    </row>
    <row r="45" spans="1:7" ht="15.75">
      <c r="A45" s="259"/>
      <c r="B45" s="260"/>
      <c r="C45" s="260" t="s">
        <v>358</v>
      </c>
      <c r="D45" s="204"/>
      <c r="E45" s="207" t="s">
        <v>289</v>
      </c>
      <c r="F45" s="262">
        <f aca="true" t="shared" si="3" ref="F45:G48">F46</f>
        <v>491.7</v>
      </c>
      <c r="G45" s="262">
        <f t="shared" si="3"/>
        <v>491.7</v>
      </c>
    </row>
    <row r="46" spans="1:7" ht="30">
      <c r="A46" s="259"/>
      <c r="B46" s="260"/>
      <c r="C46" s="268" t="s">
        <v>359</v>
      </c>
      <c r="D46" s="204"/>
      <c r="E46" s="207" t="s">
        <v>291</v>
      </c>
      <c r="F46" s="269">
        <f t="shared" si="3"/>
        <v>491.7</v>
      </c>
      <c r="G46" s="269">
        <f t="shared" si="3"/>
        <v>491.7</v>
      </c>
    </row>
    <row r="47" spans="1:7" ht="15.75">
      <c r="A47" s="259"/>
      <c r="B47" s="260"/>
      <c r="C47" s="268" t="s">
        <v>360</v>
      </c>
      <c r="D47" s="204"/>
      <c r="E47" s="207" t="s">
        <v>293</v>
      </c>
      <c r="F47" s="269">
        <f t="shared" si="3"/>
        <v>491.7</v>
      </c>
      <c r="G47" s="269">
        <f t="shared" si="3"/>
        <v>491.7</v>
      </c>
    </row>
    <row r="48" spans="1:7" ht="75">
      <c r="A48" s="259"/>
      <c r="B48" s="260"/>
      <c r="C48" s="260"/>
      <c r="D48" s="204" t="s">
        <v>305</v>
      </c>
      <c r="E48" s="207" t="s">
        <v>294</v>
      </c>
      <c r="F48" s="269">
        <f t="shared" si="3"/>
        <v>491.7</v>
      </c>
      <c r="G48" s="269">
        <f t="shared" si="3"/>
        <v>491.7</v>
      </c>
    </row>
    <row r="49" spans="1:7" ht="30">
      <c r="A49" s="259"/>
      <c r="B49" s="260"/>
      <c r="C49" s="260"/>
      <c r="D49" s="204" t="s">
        <v>660</v>
      </c>
      <c r="E49" s="207" t="s">
        <v>380</v>
      </c>
      <c r="F49" s="269">
        <v>491.7</v>
      </c>
      <c r="G49" s="269">
        <v>491.7</v>
      </c>
    </row>
    <row r="50" spans="1:7" ht="60" customHeight="1">
      <c r="A50" s="270"/>
      <c r="B50" s="203" t="s">
        <v>389</v>
      </c>
      <c r="C50" s="203"/>
      <c r="D50" s="203"/>
      <c r="E50" s="264" t="s">
        <v>390</v>
      </c>
      <c r="F50" s="265">
        <f>F55+F59+F51+F75</f>
        <v>1773.04</v>
      </c>
      <c r="G50" s="265">
        <f>G55+G59+G51+G75</f>
        <v>1720.54</v>
      </c>
    </row>
    <row r="51" spans="1:7" ht="60" customHeight="1">
      <c r="A51" s="270"/>
      <c r="B51" s="203"/>
      <c r="C51" s="271" t="s">
        <v>342</v>
      </c>
      <c r="D51" s="271"/>
      <c r="E51" s="207" t="s">
        <v>343</v>
      </c>
      <c r="F51" s="206">
        <f>F52</f>
        <v>0</v>
      </c>
      <c r="G51" s="206">
        <f>G52</f>
        <v>0</v>
      </c>
    </row>
    <row r="52" spans="1:7" ht="45" customHeight="1" hidden="1">
      <c r="A52" s="270"/>
      <c r="B52" s="203"/>
      <c r="C52" s="271"/>
      <c r="D52" s="271"/>
      <c r="E52" s="272"/>
      <c r="F52" s="273"/>
      <c r="G52" s="273"/>
    </row>
    <row r="53" spans="1:7" ht="15" customHeight="1" hidden="1">
      <c r="A53" s="270"/>
      <c r="B53" s="203"/>
      <c r="C53" s="204"/>
      <c r="D53" s="204"/>
      <c r="E53" s="272"/>
      <c r="F53" s="206"/>
      <c r="G53" s="206"/>
    </row>
    <row r="54" spans="1:7" ht="15" customHeight="1" hidden="1">
      <c r="A54" s="270"/>
      <c r="B54" s="203"/>
      <c r="C54" s="204"/>
      <c r="D54" s="204"/>
      <c r="E54" s="272"/>
      <c r="F54" s="206"/>
      <c r="G54" s="206"/>
    </row>
    <row r="55" spans="1:7" ht="15">
      <c r="A55" s="263"/>
      <c r="B55" s="204"/>
      <c r="C55" s="204" t="s">
        <v>355</v>
      </c>
      <c r="D55" s="204"/>
      <c r="E55" s="266" t="s">
        <v>262</v>
      </c>
      <c r="F55" s="206">
        <f aca="true" t="shared" si="4" ref="F55:G57">F56</f>
        <v>0</v>
      </c>
      <c r="G55" s="206">
        <f t="shared" si="4"/>
        <v>0</v>
      </c>
    </row>
    <row r="56" spans="1:7" ht="60">
      <c r="A56" s="263"/>
      <c r="B56" s="204"/>
      <c r="C56" s="204" t="s">
        <v>608</v>
      </c>
      <c r="D56" s="204"/>
      <c r="E56" s="266" t="s">
        <v>622</v>
      </c>
      <c r="F56" s="206">
        <f t="shared" si="4"/>
        <v>0</v>
      </c>
      <c r="G56" s="206">
        <f t="shared" si="4"/>
        <v>0</v>
      </c>
    </row>
    <row r="57" spans="1:7" ht="15">
      <c r="A57" s="263"/>
      <c r="B57" s="204"/>
      <c r="C57" s="204"/>
      <c r="D57" s="204">
        <v>500</v>
      </c>
      <c r="E57" s="207" t="s">
        <v>262</v>
      </c>
      <c r="F57" s="206">
        <f t="shared" si="4"/>
        <v>0</v>
      </c>
      <c r="G57" s="206">
        <f t="shared" si="4"/>
        <v>0</v>
      </c>
    </row>
    <row r="58" spans="1:7" ht="15">
      <c r="A58" s="263"/>
      <c r="B58" s="204"/>
      <c r="C58" s="204"/>
      <c r="D58" s="204">
        <v>540</v>
      </c>
      <c r="E58" s="207" t="s">
        <v>169</v>
      </c>
      <c r="F58" s="206">
        <v>0</v>
      </c>
      <c r="G58" s="206">
        <v>0</v>
      </c>
    </row>
    <row r="59" spans="1:7" ht="15">
      <c r="A59" s="263"/>
      <c r="B59" s="204"/>
      <c r="C59" s="204" t="s">
        <v>358</v>
      </c>
      <c r="D59" s="204"/>
      <c r="E59" s="207" t="s">
        <v>289</v>
      </c>
      <c r="F59" s="206">
        <f>F60+F71</f>
        <v>1773.04</v>
      </c>
      <c r="G59" s="206">
        <f>G60+G71</f>
        <v>1720.54</v>
      </c>
    </row>
    <row r="60" spans="1:7" ht="27" customHeight="1">
      <c r="A60" s="263"/>
      <c r="B60" s="204"/>
      <c r="C60" s="204" t="s">
        <v>359</v>
      </c>
      <c r="D60" s="204"/>
      <c r="E60" s="207" t="s">
        <v>291</v>
      </c>
      <c r="F60" s="206">
        <f>F64+F61</f>
        <v>1772</v>
      </c>
      <c r="G60" s="206">
        <f>G61+G64</f>
        <v>1719.5</v>
      </c>
    </row>
    <row r="61" spans="1:7" ht="15" customHeight="1" hidden="1">
      <c r="A61" s="263"/>
      <c r="B61" s="204"/>
      <c r="C61" s="204"/>
      <c r="D61" s="204"/>
      <c r="E61" s="207"/>
      <c r="F61" s="206"/>
      <c r="G61" s="206"/>
    </row>
    <row r="62" spans="1:7" ht="15" customHeight="1" hidden="1">
      <c r="A62" s="263"/>
      <c r="B62" s="204"/>
      <c r="C62" s="204"/>
      <c r="D62" s="204"/>
      <c r="E62" s="207"/>
      <c r="F62" s="206"/>
      <c r="G62" s="206"/>
    </row>
    <row r="63" spans="1:7" ht="15" customHeight="1" hidden="1">
      <c r="A63" s="263"/>
      <c r="B63" s="204"/>
      <c r="C63" s="204"/>
      <c r="D63" s="204"/>
      <c r="E63" s="207"/>
      <c r="F63" s="206"/>
      <c r="G63" s="206"/>
    </row>
    <row r="64" spans="1:7" ht="30">
      <c r="A64" s="263"/>
      <c r="B64" s="204"/>
      <c r="C64" s="204" t="s">
        <v>362</v>
      </c>
      <c r="D64" s="204"/>
      <c r="E64" s="207" t="s">
        <v>298</v>
      </c>
      <c r="F64" s="206">
        <f>F65+F67+F69</f>
        <v>1772</v>
      </c>
      <c r="G64" s="206">
        <f>G65+G67+G69</f>
        <v>1719.5</v>
      </c>
    </row>
    <row r="65" spans="1:7" ht="75">
      <c r="A65" s="263"/>
      <c r="B65" s="204"/>
      <c r="C65" s="204"/>
      <c r="D65" s="204">
        <v>100</v>
      </c>
      <c r="E65" s="207" t="s">
        <v>294</v>
      </c>
      <c r="F65" s="206">
        <f>F66</f>
        <v>1480</v>
      </c>
      <c r="G65" s="206">
        <f>G66</f>
        <v>1480</v>
      </c>
    </row>
    <row r="66" spans="1:7" ht="30">
      <c r="A66" s="263"/>
      <c r="B66" s="204"/>
      <c r="C66" s="204"/>
      <c r="D66" s="204">
        <v>120</v>
      </c>
      <c r="E66" s="207" t="s">
        <v>380</v>
      </c>
      <c r="F66" s="206">
        <v>1480</v>
      </c>
      <c r="G66" s="206">
        <v>1480</v>
      </c>
    </row>
    <row r="67" spans="1:7" ht="30" customHeight="1">
      <c r="A67" s="263"/>
      <c r="B67" s="204"/>
      <c r="C67" s="204"/>
      <c r="D67" s="204">
        <v>200</v>
      </c>
      <c r="E67" s="207" t="s">
        <v>215</v>
      </c>
      <c r="F67" s="206">
        <v>290</v>
      </c>
      <c r="G67" s="206">
        <f>G68</f>
        <v>237.5</v>
      </c>
    </row>
    <row r="68" spans="1:7" ht="30" customHeight="1">
      <c r="A68" s="263"/>
      <c r="B68" s="204"/>
      <c r="C68" s="204"/>
      <c r="D68" s="204">
        <v>240</v>
      </c>
      <c r="E68" s="207" t="s">
        <v>386</v>
      </c>
      <c r="F68" s="206">
        <v>290</v>
      </c>
      <c r="G68" s="206">
        <v>237.5</v>
      </c>
    </row>
    <row r="69" spans="1:7" ht="15">
      <c r="A69" s="263"/>
      <c r="B69" s="204"/>
      <c r="C69" s="204"/>
      <c r="D69" s="204">
        <v>800</v>
      </c>
      <c r="E69" s="207" t="s">
        <v>251</v>
      </c>
      <c r="F69" s="206">
        <f>F70</f>
        <v>2</v>
      </c>
      <c r="G69" s="206">
        <f>G70</f>
        <v>2</v>
      </c>
    </row>
    <row r="70" spans="1:7" ht="15">
      <c r="A70" s="263"/>
      <c r="B70" s="204"/>
      <c r="C70" s="204"/>
      <c r="D70" s="204">
        <v>850</v>
      </c>
      <c r="E70" s="207" t="s">
        <v>382</v>
      </c>
      <c r="F70" s="206">
        <v>2</v>
      </c>
      <c r="G70" s="206">
        <v>2</v>
      </c>
    </row>
    <row r="71" spans="1:7" ht="45">
      <c r="A71" s="263"/>
      <c r="B71" s="204"/>
      <c r="C71" s="204" t="s">
        <v>363</v>
      </c>
      <c r="D71" s="204"/>
      <c r="E71" s="207" t="s">
        <v>300</v>
      </c>
      <c r="F71" s="206">
        <f aca="true" t="shared" si="5" ref="F71:G73">F72</f>
        <v>1.04</v>
      </c>
      <c r="G71" s="206">
        <f t="shared" si="5"/>
        <v>1.04</v>
      </c>
    </row>
    <row r="72" spans="1:7" ht="30" customHeight="1">
      <c r="A72" s="263"/>
      <c r="B72" s="204"/>
      <c r="C72" s="204" t="s">
        <v>364</v>
      </c>
      <c r="D72" s="204"/>
      <c r="E72" s="207" t="s">
        <v>302</v>
      </c>
      <c r="F72" s="206">
        <f t="shared" si="5"/>
        <v>1.04</v>
      </c>
      <c r="G72" s="206">
        <f t="shared" si="5"/>
        <v>1.04</v>
      </c>
    </row>
    <row r="73" spans="1:7" ht="30" customHeight="1">
      <c r="A73" s="263"/>
      <c r="B73" s="204"/>
      <c r="C73" s="204"/>
      <c r="D73" s="204">
        <v>200</v>
      </c>
      <c r="E73" s="207" t="s">
        <v>215</v>
      </c>
      <c r="F73" s="206">
        <f t="shared" si="5"/>
        <v>1.04</v>
      </c>
      <c r="G73" s="206">
        <f t="shared" si="5"/>
        <v>1.04</v>
      </c>
    </row>
    <row r="74" spans="1:7" ht="30" customHeight="1">
      <c r="A74" s="263"/>
      <c r="B74" s="204"/>
      <c r="C74" s="204"/>
      <c r="D74" s="204">
        <v>240</v>
      </c>
      <c r="E74" s="207" t="s">
        <v>386</v>
      </c>
      <c r="F74" s="206">
        <v>1.04</v>
      </c>
      <c r="G74" s="206">
        <v>1.04</v>
      </c>
    </row>
    <row r="75" spans="1:7" ht="45" customHeight="1">
      <c r="A75" s="263"/>
      <c r="B75" s="204"/>
      <c r="C75" s="204" t="s">
        <v>366</v>
      </c>
      <c r="D75" s="204"/>
      <c r="E75" s="207" t="s">
        <v>307</v>
      </c>
      <c r="F75" s="206">
        <f aca="true" t="shared" si="6" ref="F75:G77">F76</f>
        <v>0</v>
      </c>
      <c r="G75" s="206">
        <f t="shared" si="6"/>
        <v>0</v>
      </c>
    </row>
    <row r="76" spans="1:7" ht="82.5" customHeight="1">
      <c r="A76" s="263"/>
      <c r="B76" s="204"/>
      <c r="C76" s="204" t="s">
        <v>609</v>
      </c>
      <c r="D76" s="204"/>
      <c r="E76" s="207" t="s">
        <v>623</v>
      </c>
      <c r="F76" s="206">
        <f t="shared" si="6"/>
        <v>0</v>
      </c>
      <c r="G76" s="206">
        <f t="shared" si="6"/>
        <v>0</v>
      </c>
    </row>
    <row r="77" spans="1:7" ht="15" customHeight="1">
      <c r="A77" s="263"/>
      <c r="B77" s="204"/>
      <c r="C77" s="204"/>
      <c r="D77" s="204">
        <v>500</v>
      </c>
      <c r="E77" s="207" t="s">
        <v>262</v>
      </c>
      <c r="F77" s="206">
        <f t="shared" si="6"/>
        <v>0</v>
      </c>
      <c r="G77" s="206">
        <f t="shared" si="6"/>
        <v>0</v>
      </c>
    </row>
    <row r="78" spans="1:7" ht="15" customHeight="1">
      <c r="A78" s="263"/>
      <c r="B78" s="204"/>
      <c r="C78" s="204"/>
      <c r="D78" s="204">
        <v>540</v>
      </c>
      <c r="E78" s="207" t="s">
        <v>169</v>
      </c>
      <c r="F78" s="206">
        <v>0</v>
      </c>
      <c r="G78" s="206">
        <v>0</v>
      </c>
    </row>
    <row r="79" spans="1:7" ht="14.25">
      <c r="A79" s="263"/>
      <c r="B79" s="203" t="s">
        <v>392</v>
      </c>
      <c r="C79" s="203"/>
      <c r="D79" s="203"/>
      <c r="E79" s="264" t="s">
        <v>393</v>
      </c>
      <c r="F79" s="265">
        <f aca="true" t="shared" si="7" ref="F79:G82">F80</f>
        <v>20</v>
      </c>
      <c r="G79" s="265">
        <f t="shared" si="7"/>
        <v>20</v>
      </c>
    </row>
    <row r="80" spans="1:7" ht="45">
      <c r="A80" s="263"/>
      <c r="B80" s="204"/>
      <c r="C80" s="204" t="s">
        <v>355</v>
      </c>
      <c r="D80" s="204"/>
      <c r="E80" s="207" t="s">
        <v>281</v>
      </c>
      <c r="F80" s="206">
        <f t="shared" si="7"/>
        <v>20</v>
      </c>
      <c r="G80" s="206">
        <f t="shared" si="7"/>
        <v>20</v>
      </c>
    </row>
    <row r="81" spans="1:7" ht="15">
      <c r="A81" s="263"/>
      <c r="B81" s="204"/>
      <c r="C81" s="204" t="s">
        <v>357</v>
      </c>
      <c r="D81" s="204"/>
      <c r="E81" s="207" t="s">
        <v>285</v>
      </c>
      <c r="F81" s="206">
        <f t="shared" si="7"/>
        <v>20</v>
      </c>
      <c r="G81" s="206">
        <f t="shared" si="7"/>
        <v>20</v>
      </c>
    </row>
    <row r="82" spans="1:7" ht="15">
      <c r="A82" s="263"/>
      <c r="B82" s="204"/>
      <c r="C82" s="204"/>
      <c r="D82" s="204">
        <v>800</v>
      </c>
      <c r="E82" s="207" t="s">
        <v>251</v>
      </c>
      <c r="F82" s="206">
        <f t="shared" si="7"/>
        <v>20</v>
      </c>
      <c r="G82" s="206">
        <f t="shared" si="7"/>
        <v>20</v>
      </c>
    </row>
    <row r="83" spans="1:7" ht="15">
      <c r="A83" s="263"/>
      <c r="B83" s="204"/>
      <c r="C83" s="204"/>
      <c r="D83" s="204">
        <v>870</v>
      </c>
      <c r="E83" s="207" t="s">
        <v>394</v>
      </c>
      <c r="F83" s="206">
        <v>20</v>
      </c>
      <c r="G83" s="206">
        <v>20</v>
      </c>
    </row>
    <row r="84" spans="1:7" ht="14.25">
      <c r="A84" s="263"/>
      <c r="B84" s="203" t="s">
        <v>395</v>
      </c>
      <c r="C84" s="203"/>
      <c r="D84" s="203"/>
      <c r="E84" s="264" t="s">
        <v>396</v>
      </c>
      <c r="F84" s="265">
        <f>F85+F89+F105+F124</f>
        <v>513</v>
      </c>
      <c r="G84" s="265">
        <f>G85+G89+G105+G124</f>
        <v>535.7</v>
      </c>
    </row>
    <row r="85" spans="1:7" ht="45">
      <c r="A85" s="263"/>
      <c r="B85" s="204"/>
      <c r="C85" s="204" t="s">
        <v>322</v>
      </c>
      <c r="D85" s="204"/>
      <c r="E85" s="207" t="s">
        <v>211</v>
      </c>
      <c r="F85" s="206">
        <f aca="true" t="shared" si="8" ref="F85:G87">F86</f>
        <v>358</v>
      </c>
      <c r="G85" s="206">
        <f t="shared" si="8"/>
        <v>380.7</v>
      </c>
    </row>
    <row r="86" spans="1:7" ht="60">
      <c r="A86" s="263"/>
      <c r="B86" s="204"/>
      <c r="C86" s="204" t="s">
        <v>334</v>
      </c>
      <c r="D86" s="204"/>
      <c r="E86" s="207" t="s">
        <v>237</v>
      </c>
      <c r="F86" s="206">
        <f t="shared" si="8"/>
        <v>358</v>
      </c>
      <c r="G86" s="206">
        <f t="shared" si="8"/>
        <v>380.7</v>
      </c>
    </row>
    <row r="87" spans="1:7" ht="30" customHeight="1">
      <c r="A87" s="263"/>
      <c r="B87" s="204"/>
      <c r="C87" s="204"/>
      <c r="D87" s="204" t="s">
        <v>214</v>
      </c>
      <c r="E87" s="207" t="s">
        <v>215</v>
      </c>
      <c r="F87" s="206">
        <f t="shared" si="8"/>
        <v>358</v>
      </c>
      <c r="G87" s="206">
        <f t="shared" si="8"/>
        <v>380.7</v>
      </c>
    </row>
    <row r="88" spans="1:7" ht="30" customHeight="1">
      <c r="A88" s="263"/>
      <c r="B88" s="204"/>
      <c r="C88" s="204"/>
      <c r="D88" s="204" t="s">
        <v>385</v>
      </c>
      <c r="E88" s="207" t="s">
        <v>386</v>
      </c>
      <c r="F88" s="206">
        <v>358</v>
      </c>
      <c r="G88" s="206">
        <v>380.7</v>
      </c>
    </row>
    <row r="89" spans="1:7" ht="45">
      <c r="A89" s="263"/>
      <c r="B89" s="204"/>
      <c r="C89" s="204" t="s">
        <v>335</v>
      </c>
      <c r="D89" s="204"/>
      <c r="E89" s="207" t="s">
        <v>239</v>
      </c>
      <c r="F89" s="206">
        <f>F90+F93+F96+F99+F102</f>
        <v>105</v>
      </c>
      <c r="G89" s="206">
        <f>G90+G93+G96+G99+G102</f>
        <v>105</v>
      </c>
    </row>
    <row r="90" spans="1:7" ht="30" customHeight="1">
      <c r="A90" s="263"/>
      <c r="B90" s="204"/>
      <c r="C90" s="204" t="s">
        <v>336</v>
      </c>
      <c r="D90" s="204"/>
      <c r="E90" s="207" t="s">
        <v>241</v>
      </c>
      <c r="F90" s="206">
        <f>F91</f>
        <v>10</v>
      </c>
      <c r="G90" s="206">
        <f>G91</f>
        <v>10</v>
      </c>
    </row>
    <row r="91" spans="1:7" ht="30" customHeight="1">
      <c r="A91" s="263"/>
      <c r="B91" s="204"/>
      <c r="C91" s="204"/>
      <c r="D91" s="204" t="s">
        <v>214</v>
      </c>
      <c r="E91" s="207" t="s">
        <v>215</v>
      </c>
      <c r="F91" s="206">
        <f>F92</f>
        <v>10</v>
      </c>
      <c r="G91" s="206">
        <f>G92</f>
        <v>10</v>
      </c>
    </row>
    <row r="92" spans="1:7" ht="30" customHeight="1">
      <c r="A92" s="263"/>
      <c r="B92" s="204"/>
      <c r="C92" s="204"/>
      <c r="D92" s="204" t="s">
        <v>385</v>
      </c>
      <c r="E92" s="207" t="s">
        <v>386</v>
      </c>
      <c r="F92" s="206">
        <v>10</v>
      </c>
      <c r="G92" s="206">
        <v>10</v>
      </c>
    </row>
    <row r="93" spans="1:7" ht="60">
      <c r="A93" s="263"/>
      <c r="B93" s="204"/>
      <c r="C93" s="204" t="s">
        <v>337</v>
      </c>
      <c r="D93" s="204"/>
      <c r="E93" s="207" t="s">
        <v>243</v>
      </c>
      <c r="F93" s="206">
        <f>F94</f>
        <v>20</v>
      </c>
      <c r="G93" s="206">
        <f>G94</f>
        <v>20</v>
      </c>
    </row>
    <row r="94" spans="1:7" ht="30" customHeight="1">
      <c r="A94" s="263"/>
      <c r="B94" s="204"/>
      <c r="C94" s="204"/>
      <c r="D94" s="204" t="s">
        <v>214</v>
      </c>
      <c r="E94" s="207" t="s">
        <v>215</v>
      </c>
      <c r="F94" s="206">
        <f>F95</f>
        <v>20</v>
      </c>
      <c r="G94" s="206">
        <f>G95</f>
        <v>20</v>
      </c>
    </row>
    <row r="95" spans="1:7" ht="30" customHeight="1">
      <c r="A95" s="263"/>
      <c r="B95" s="204"/>
      <c r="C95" s="204"/>
      <c r="D95" s="204" t="s">
        <v>385</v>
      </c>
      <c r="E95" s="207" t="s">
        <v>386</v>
      </c>
      <c r="F95" s="206">
        <v>20</v>
      </c>
      <c r="G95" s="206">
        <v>20</v>
      </c>
    </row>
    <row r="96" spans="1:7" ht="45">
      <c r="A96" s="263"/>
      <c r="B96" s="204"/>
      <c r="C96" s="204" t="s">
        <v>338</v>
      </c>
      <c r="D96" s="204"/>
      <c r="E96" s="207" t="s">
        <v>246</v>
      </c>
      <c r="F96" s="206">
        <f>F97</f>
        <v>10</v>
      </c>
      <c r="G96" s="206">
        <f>G97</f>
        <v>10</v>
      </c>
    </row>
    <row r="97" spans="1:7" ht="30" customHeight="1">
      <c r="A97" s="263"/>
      <c r="B97" s="204"/>
      <c r="C97" s="204"/>
      <c r="D97" s="204" t="s">
        <v>214</v>
      </c>
      <c r="E97" s="207" t="s">
        <v>215</v>
      </c>
      <c r="F97" s="206">
        <f>F98</f>
        <v>10</v>
      </c>
      <c r="G97" s="206">
        <f>G98</f>
        <v>10</v>
      </c>
    </row>
    <row r="98" spans="1:7" ht="30" customHeight="1">
      <c r="A98" s="263"/>
      <c r="B98" s="204"/>
      <c r="C98" s="204"/>
      <c r="D98" s="204" t="s">
        <v>385</v>
      </c>
      <c r="E98" s="207" t="s">
        <v>386</v>
      </c>
      <c r="F98" s="206">
        <v>10</v>
      </c>
      <c r="G98" s="206">
        <v>10</v>
      </c>
    </row>
    <row r="99" spans="1:7" ht="45">
      <c r="A99" s="263"/>
      <c r="B99" s="204"/>
      <c r="C99" s="204" t="s">
        <v>340</v>
      </c>
      <c r="D99" s="204"/>
      <c r="E99" s="207" t="s">
        <v>248</v>
      </c>
      <c r="F99" s="206">
        <f>F100</f>
        <v>5</v>
      </c>
      <c r="G99" s="206">
        <f>G100</f>
        <v>5</v>
      </c>
    </row>
    <row r="100" spans="1:7" ht="30" customHeight="1">
      <c r="A100" s="263"/>
      <c r="B100" s="204"/>
      <c r="C100" s="204"/>
      <c r="D100" s="204" t="s">
        <v>214</v>
      </c>
      <c r="E100" s="207" t="s">
        <v>215</v>
      </c>
      <c r="F100" s="206">
        <f>F101</f>
        <v>5</v>
      </c>
      <c r="G100" s="206">
        <f>G101</f>
        <v>5</v>
      </c>
    </row>
    <row r="101" spans="1:7" ht="30" customHeight="1">
      <c r="A101" s="263"/>
      <c r="B101" s="204"/>
      <c r="C101" s="204"/>
      <c r="D101" s="204" t="s">
        <v>385</v>
      </c>
      <c r="E101" s="207" t="s">
        <v>386</v>
      </c>
      <c r="F101" s="206">
        <v>5</v>
      </c>
      <c r="G101" s="206">
        <v>5</v>
      </c>
    </row>
    <row r="102" spans="1:7" ht="30" customHeight="1">
      <c r="A102" s="263"/>
      <c r="B102" s="204"/>
      <c r="C102" s="204" t="s">
        <v>341</v>
      </c>
      <c r="D102" s="204"/>
      <c r="E102" s="207" t="s">
        <v>250</v>
      </c>
      <c r="F102" s="206">
        <f>F103</f>
        <v>60</v>
      </c>
      <c r="G102" s="206">
        <f>G103</f>
        <v>60</v>
      </c>
    </row>
    <row r="103" spans="1:7" ht="15">
      <c r="A103" s="263"/>
      <c r="B103" s="204"/>
      <c r="C103" s="204"/>
      <c r="D103" s="204">
        <v>800</v>
      </c>
      <c r="E103" s="207" t="s">
        <v>251</v>
      </c>
      <c r="F103" s="206">
        <f>F104</f>
        <v>60</v>
      </c>
      <c r="G103" s="206">
        <f>G104</f>
        <v>60</v>
      </c>
    </row>
    <row r="104" spans="1:7" ht="15">
      <c r="A104" s="263"/>
      <c r="B104" s="204"/>
      <c r="C104" s="204"/>
      <c r="D104" s="204">
        <v>850</v>
      </c>
      <c r="E104" s="207" t="s">
        <v>382</v>
      </c>
      <c r="F104" s="206">
        <v>60</v>
      </c>
      <c r="G104" s="206">
        <v>60</v>
      </c>
    </row>
    <row r="105" spans="1:7" ht="60">
      <c r="A105" s="263"/>
      <c r="B105" s="204"/>
      <c r="C105" s="204" t="s">
        <v>347</v>
      </c>
      <c r="D105" s="204"/>
      <c r="E105" s="207" t="s">
        <v>264</v>
      </c>
      <c r="F105" s="206">
        <f>F106+F109+F112+F115+F118+F121</f>
        <v>45</v>
      </c>
      <c r="G105" s="206">
        <f>G106+G109+G112+G115+G118+G121</f>
        <v>45</v>
      </c>
    </row>
    <row r="106" spans="1:7" ht="30">
      <c r="A106" s="263"/>
      <c r="B106" s="204"/>
      <c r="C106" s="204" t="s">
        <v>348</v>
      </c>
      <c r="D106" s="204"/>
      <c r="E106" s="207" t="s">
        <v>266</v>
      </c>
      <c r="F106" s="206">
        <f>F107</f>
        <v>5</v>
      </c>
      <c r="G106" s="206">
        <f>G107</f>
        <v>5</v>
      </c>
    </row>
    <row r="107" spans="1:7" ht="30">
      <c r="A107" s="263"/>
      <c r="B107" s="204"/>
      <c r="C107" s="204"/>
      <c r="D107" s="204" t="s">
        <v>214</v>
      </c>
      <c r="E107" s="207" t="s">
        <v>215</v>
      </c>
      <c r="F107" s="206">
        <f>F108</f>
        <v>5</v>
      </c>
      <c r="G107" s="206">
        <f>G108</f>
        <v>5</v>
      </c>
    </row>
    <row r="108" spans="1:7" ht="30" customHeight="1">
      <c r="A108" s="263"/>
      <c r="B108" s="204"/>
      <c r="C108" s="204"/>
      <c r="D108" s="204" t="s">
        <v>385</v>
      </c>
      <c r="E108" s="207" t="s">
        <v>386</v>
      </c>
      <c r="F108" s="206">
        <v>5</v>
      </c>
      <c r="G108" s="206">
        <v>5</v>
      </c>
    </row>
    <row r="109" spans="1:7" ht="15" customHeight="1">
      <c r="A109" s="263"/>
      <c r="B109" s="204"/>
      <c r="C109" s="204" t="s">
        <v>349</v>
      </c>
      <c r="D109" s="204"/>
      <c r="E109" s="207" t="s">
        <v>268</v>
      </c>
      <c r="F109" s="206">
        <f>F110</f>
        <v>5</v>
      </c>
      <c r="G109" s="206">
        <f>G110</f>
        <v>5</v>
      </c>
    </row>
    <row r="110" spans="1:7" ht="30">
      <c r="A110" s="263"/>
      <c r="B110" s="204"/>
      <c r="C110" s="204"/>
      <c r="D110" s="204" t="s">
        <v>214</v>
      </c>
      <c r="E110" s="207" t="s">
        <v>215</v>
      </c>
      <c r="F110" s="206">
        <f>F111</f>
        <v>5</v>
      </c>
      <c r="G110" s="206">
        <f>G111</f>
        <v>5</v>
      </c>
    </row>
    <row r="111" spans="1:7" ht="30" customHeight="1">
      <c r="A111" s="263"/>
      <c r="B111" s="204"/>
      <c r="C111" s="204"/>
      <c r="D111" s="204" t="s">
        <v>385</v>
      </c>
      <c r="E111" s="207" t="s">
        <v>386</v>
      </c>
      <c r="F111" s="206">
        <v>5</v>
      </c>
      <c r="G111" s="206">
        <v>5</v>
      </c>
    </row>
    <row r="112" spans="1:7" ht="30" customHeight="1">
      <c r="A112" s="263"/>
      <c r="B112" s="204"/>
      <c r="C112" s="204" t="s">
        <v>350</v>
      </c>
      <c r="D112" s="204"/>
      <c r="E112" s="207" t="s">
        <v>270</v>
      </c>
      <c r="F112" s="206">
        <f>F113</f>
        <v>5</v>
      </c>
      <c r="G112" s="206">
        <f>G113</f>
        <v>5</v>
      </c>
    </row>
    <row r="113" spans="1:7" ht="30" customHeight="1">
      <c r="A113" s="263"/>
      <c r="B113" s="204"/>
      <c r="C113" s="204"/>
      <c r="D113" s="204" t="s">
        <v>214</v>
      </c>
      <c r="E113" s="207" t="s">
        <v>215</v>
      </c>
      <c r="F113" s="206">
        <f>F114</f>
        <v>5</v>
      </c>
      <c r="G113" s="206">
        <f>G114</f>
        <v>5</v>
      </c>
    </row>
    <row r="114" spans="1:7" ht="30" customHeight="1">
      <c r="A114" s="263"/>
      <c r="B114" s="204"/>
      <c r="C114" s="204"/>
      <c r="D114" s="204" t="s">
        <v>385</v>
      </c>
      <c r="E114" s="207" t="s">
        <v>386</v>
      </c>
      <c r="F114" s="206">
        <v>5</v>
      </c>
      <c r="G114" s="206">
        <v>5</v>
      </c>
    </row>
    <row r="115" spans="1:7" ht="45">
      <c r="A115" s="263"/>
      <c r="B115" s="204"/>
      <c r="C115" s="204" t="s">
        <v>351</v>
      </c>
      <c r="D115" s="204"/>
      <c r="E115" s="207" t="s">
        <v>272</v>
      </c>
      <c r="F115" s="206">
        <f>F116</f>
        <v>5</v>
      </c>
      <c r="G115" s="206">
        <f>G116</f>
        <v>5</v>
      </c>
    </row>
    <row r="116" spans="1:7" ht="30" customHeight="1">
      <c r="A116" s="263"/>
      <c r="B116" s="274"/>
      <c r="C116" s="204"/>
      <c r="D116" s="204" t="s">
        <v>214</v>
      </c>
      <c r="E116" s="207" t="s">
        <v>215</v>
      </c>
      <c r="F116" s="206">
        <f>F117</f>
        <v>5</v>
      </c>
      <c r="G116" s="206">
        <f>G117</f>
        <v>5</v>
      </c>
    </row>
    <row r="117" spans="1:7" ht="30" customHeight="1">
      <c r="A117" s="263"/>
      <c r="B117" s="274"/>
      <c r="C117" s="204"/>
      <c r="D117" s="204" t="s">
        <v>385</v>
      </c>
      <c r="E117" s="207" t="s">
        <v>386</v>
      </c>
      <c r="F117" s="206">
        <v>5</v>
      </c>
      <c r="G117" s="206">
        <v>5</v>
      </c>
    </row>
    <row r="118" spans="1:7" ht="45">
      <c r="A118" s="263"/>
      <c r="B118" s="274"/>
      <c r="C118" s="204" t="s">
        <v>352</v>
      </c>
      <c r="D118" s="204"/>
      <c r="E118" s="207" t="s">
        <v>274</v>
      </c>
      <c r="F118" s="206">
        <f>F119</f>
        <v>5</v>
      </c>
      <c r="G118" s="206">
        <f>G119</f>
        <v>5</v>
      </c>
    </row>
    <row r="119" spans="1:7" ht="30" customHeight="1">
      <c r="A119" s="263"/>
      <c r="B119" s="274"/>
      <c r="C119" s="204"/>
      <c r="D119" s="204" t="s">
        <v>214</v>
      </c>
      <c r="E119" s="207" t="s">
        <v>215</v>
      </c>
      <c r="F119" s="206">
        <f>F120</f>
        <v>5</v>
      </c>
      <c r="G119" s="206">
        <f>G120</f>
        <v>5</v>
      </c>
    </row>
    <row r="120" spans="1:7" ht="30" customHeight="1">
      <c r="A120" s="263"/>
      <c r="B120" s="274"/>
      <c r="C120" s="204"/>
      <c r="D120" s="204" t="s">
        <v>385</v>
      </c>
      <c r="E120" s="207" t="s">
        <v>386</v>
      </c>
      <c r="F120" s="206">
        <v>5</v>
      </c>
      <c r="G120" s="206">
        <v>5</v>
      </c>
    </row>
    <row r="121" spans="1:7" ht="30" customHeight="1">
      <c r="A121" s="263"/>
      <c r="B121" s="204"/>
      <c r="C121" s="204" t="s">
        <v>353</v>
      </c>
      <c r="D121" s="204"/>
      <c r="E121" s="207" t="s">
        <v>619</v>
      </c>
      <c r="F121" s="206">
        <f>F122</f>
        <v>20</v>
      </c>
      <c r="G121" s="206">
        <f>G122</f>
        <v>20</v>
      </c>
    </row>
    <row r="122" spans="1:7" ht="30" customHeight="1">
      <c r="A122" s="263"/>
      <c r="B122" s="204"/>
      <c r="C122" s="204"/>
      <c r="D122" s="204" t="s">
        <v>214</v>
      </c>
      <c r="E122" s="207" t="s">
        <v>215</v>
      </c>
      <c r="F122" s="206">
        <f>F123</f>
        <v>20</v>
      </c>
      <c r="G122" s="206">
        <f>G123</f>
        <v>20</v>
      </c>
    </row>
    <row r="123" spans="1:7" ht="30" customHeight="1">
      <c r="A123" s="263"/>
      <c r="B123" s="204"/>
      <c r="C123" s="204"/>
      <c r="D123" s="204" t="s">
        <v>385</v>
      </c>
      <c r="E123" s="207" t="s">
        <v>386</v>
      </c>
      <c r="F123" s="206">
        <v>20</v>
      </c>
      <c r="G123" s="206">
        <v>20</v>
      </c>
    </row>
    <row r="124" spans="1:7" ht="45">
      <c r="A124" s="263"/>
      <c r="B124" s="204"/>
      <c r="C124" s="204" t="s">
        <v>355</v>
      </c>
      <c r="D124" s="204"/>
      <c r="E124" s="207" t="s">
        <v>281</v>
      </c>
      <c r="F124" s="206">
        <f aca="true" t="shared" si="9" ref="F124:G126">F125</f>
        <v>5</v>
      </c>
      <c r="G124" s="206">
        <f t="shared" si="9"/>
        <v>5</v>
      </c>
    </row>
    <row r="125" spans="1:7" ht="30">
      <c r="A125" s="263"/>
      <c r="B125" s="204"/>
      <c r="C125" s="204" t="s">
        <v>356</v>
      </c>
      <c r="D125" s="204"/>
      <c r="E125" s="207" t="s">
        <v>283</v>
      </c>
      <c r="F125" s="206">
        <f t="shared" si="9"/>
        <v>5</v>
      </c>
      <c r="G125" s="206">
        <f t="shared" si="9"/>
        <v>5</v>
      </c>
    </row>
    <row r="126" spans="1:7" ht="15">
      <c r="A126" s="263"/>
      <c r="B126" s="204"/>
      <c r="C126" s="271"/>
      <c r="D126" s="204" t="s">
        <v>381</v>
      </c>
      <c r="E126" s="207" t="s">
        <v>251</v>
      </c>
      <c r="F126" s="206">
        <f t="shared" si="9"/>
        <v>5</v>
      </c>
      <c r="G126" s="206">
        <f t="shared" si="9"/>
        <v>5</v>
      </c>
    </row>
    <row r="127" spans="1:7" ht="15">
      <c r="A127" s="263"/>
      <c r="B127" s="204"/>
      <c r="C127" s="271"/>
      <c r="D127" s="204" t="s">
        <v>397</v>
      </c>
      <c r="E127" s="207" t="s">
        <v>382</v>
      </c>
      <c r="F127" s="206">
        <v>5</v>
      </c>
      <c r="G127" s="206">
        <v>5</v>
      </c>
    </row>
    <row r="128" spans="1:7" ht="14.25">
      <c r="A128" s="275"/>
      <c r="B128" s="276" t="s">
        <v>398</v>
      </c>
      <c r="C128" s="276"/>
      <c r="D128" s="276"/>
      <c r="E128" s="277" t="s">
        <v>399</v>
      </c>
      <c r="F128" s="278">
        <f>F129</f>
        <v>69.5</v>
      </c>
      <c r="G128" s="278">
        <f>G129</f>
        <v>66.39999999999999</v>
      </c>
    </row>
    <row r="129" spans="1:7" ht="14.25">
      <c r="A129" s="275"/>
      <c r="B129" s="276" t="s">
        <v>400</v>
      </c>
      <c r="C129" s="276"/>
      <c r="D129" s="276"/>
      <c r="E129" s="264" t="s">
        <v>401</v>
      </c>
      <c r="F129" s="278">
        <f>F130</f>
        <v>69.5</v>
      </c>
      <c r="G129" s="278">
        <f>G130</f>
        <v>66.39999999999999</v>
      </c>
    </row>
    <row r="130" spans="1:7" ht="15">
      <c r="A130" s="275"/>
      <c r="B130" s="276"/>
      <c r="C130" s="204" t="s">
        <v>358</v>
      </c>
      <c r="D130" s="204"/>
      <c r="E130" s="207" t="s">
        <v>289</v>
      </c>
      <c r="F130" s="273">
        <f>F132</f>
        <v>69.5</v>
      </c>
      <c r="G130" s="273">
        <f>G132</f>
        <v>66.39999999999999</v>
      </c>
    </row>
    <row r="131" spans="1:7" ht="45">
      <c r="A131" s="275"/>
      <c r="B131" s="276"/>
      <c r="C131" s="204" t="s">
        <v>363</v>
      </c>
      <c r="D131" s="204"/>
      <c r="E131" s="207" t="s">
        <v>300</v>
      </c>
      <c r="F131" s="273">
        <f>F132</f>
        <v>69.5</v>
      </c>
      <c r="G131" s="273">
        <f>G132</f>
        <v>66.39999999999999</v>
      </c>
    </row>
    <row r="132" spans="1:7" ht="30" customHeight="1">
      <c r="A132" s="275"/>
      <c r="B132" s="271"/>
      <c r="C132" s="204" t="s">
        <v>365</v>
      </c>
      <c r="D132" s="204"/>
      <c r="E132" s="207" t="s">
        <v>304</v>
      </c>
      <c r="F132" s="273">
        <f>F133+F135</f>
        <v>69.5</v>
      </c>
      <c r="G132" s="273">
        <f>G133+G135</f>
        <v>66.39999999999999</v>
      </c>
    </row>
    <row r="133" spans="1:7" ht="75">
      <c r="A133" s="275"/>
      <c r="B133" s="271"/>
      <c r="C133" s="271"/>
      <c r="D133" s="271">
        <v>100</v>
      </c>
      <c r="E133" s="207" t="s">
        <v>294</v>
      </c>
      <c r="F133" s="273">
        <f>F134</f>
        <v>66.4</v>
      </c>
      <c r="G133" s="273">
        <f>G134</f>
        <v>63.3</v>
      </c>
    </row>
    <row r="134" spans="1:7" ht="30" customHeight="1">
      <c r="A134" s="263"/>
      <c r="B134" s="204"/>
      <c r="C134" s="204"/>
      <c r="D134" s="204">
        <v>120</v>
      </c>
      <c r="E134" s="207" t="s">
        <v>380</v>
      </c>
      <c r="F134" s="206">
        <v>66.4</v>
      </c>
      <c r="G134" s="206">
        <v>63.3</v>
      </c>
    </row>
    <row r="135" spans="1:7" ht="30" customHeight="1">
      <c r="A135" s="263"/>
      <c r="B135" s="204"/>
      <c r="C135" s="204"/>
      <c r="D135" s="204">
        <v>200</v>
      </c>
      <c r="E135" s="207" t="s">
        <v>215</v>
      </c>
      <c r="F135" s="206">
        <f>F136</f>
        <v>3.1</v>
      </c>
      <c r="G135" s="206">
        <f>G136</f>
        <v>3.1</v>
      </c>
    </row>
    <row r="136" spans="1:7" ht="30" customHeight="1">
      <c r="A136" s="275"/>
      <c r="B136" s="271"/>
      <c r="C136" s="271"/>
      <c r="D136" s="271">
        <v>240</v>
      </c>
      <c r="E136" s="207" t="s">
        <v>386</v>
      </c>
      <c r="F136" s="273">
        <v>3.1</v>
      </c>
      <c r="G136" s="273">
        <v>3.1</v>
      </c>
    </row>
    <row r="137" spans="1:7" ht="28.5">
      <c r="A137" s="275"/>
      <c r="B137" s="276" t="s">
        <v>402</v>
      </c>
      <c r="C137" s="276"/>
      <c r="D137" s="276"/>
      <c r="E137" s="277" t="s">
        <v>403</v>
      </c>
      <c r="F137" s="278">
        <f>F138+F149</f>
        <v>120.2</v>
      </c>
      <c r="G137" s="278">
        <f>G138+G149</f>
        <v>62.6</v>
      </c>
    </row>
    <row r="138" spans="1:7" ht="42.75">
      <c r="A138" s="275"/>
      <c r="B138" s="276" t="s">
        <v>404</v>
      </c>
      <c r="C138" s="276"/>
      <c r="D138" s="276"/>
      <c r="E138" s="264" t="s">
        <v>405</v>
      </c>
      <c r="F138" s="278">
        <f>F139</f>
        <v>20.2</v>
      </c>
      <c r="G138" s="278">
        <f>G139</f>
        <v>10</v>
      </c>
    </row>
    <row r="139" spans="1:7" ht="60">
      <c r="A139" s="275"/>
      <c r="B139" s="271"/>
      <c r="C139" s="271" t="s">
        <v>342</v>
      </c>
      <c r="D139" s="271"/>
      <c r="E139" s="207" t="s">
        <v>343</v>
      </c>
      <c r="F139" s="273">
        <f>F140+F143</f>
        <v>20.2</v>
      </c>
      <c r="G139" s="273">
        <f>G140+G143</f>
        <v>10</v>
      </c>
    </row>
    <row r="140" spans="1:7" ht="30" customHeight="1">
      <c r="A140" s="275"/>
      <c r="B140" s="271"/>
      <c r="C140" s="271" t="s">
        <v>345</v>
      </c>
      <c r="D140" s="271"/>
      <c r="E140" s="207" t="s">
        <v>257</v>
      </c>
      <c r="F140" s="273">
        <f>F141</f>
        <v>15.2</v>
      </c>
      <c r="G140" s="273">
        <f>G141</f>
        <v>5</v>
      </c>
    </row>
    <row r="141" spans="1:7" ht="30" customHeight="1">
      <c r="A141" s="275"/>
      <c r="B141" s="271"/>
      <c r="C141" s="271"/>
      <c r="D141" s="204">
        <v>200</v>
      </c>
      <c r="E141" s="207" t="s">
        <v>215</v>
      </c>
      <c r="F141" s="273">
        <f>F142</f>
        <v>15.2</v>
      </c>
      <c r="G141" s="273">
        <f>G142</f>
        <v>5</v>
      </c>
    </row>
    <row r="142" spans="1:7" ht="30" customHeight="1">
      <c r="A142" s="275"/>
      <c r="B142" s="271"/>
      <c r="C142" s="271"/>
      <c r="D142" s="204">
        <v>240</v>
      </c>
      <c r="E142" s="207" t="s">
        <v>386</v>
      </c>
      <c r="F142" s="273">
        <v>15.2</v>
      </c>
      <c r="G142" s="273">
        <v>5</v>
      </c>
    </row>
    <row r="143" spans="1:7" ht="30" customHeight="1">
      <c r="A143" s="275"/>
      <c r="B143" s="271"/>
      <c r="C143" s="271" t="s">
        <v>346</v>
      </c>
      <c r="D143" s="204"/>
      <c r="E143" s="207" t="s">
        <v>259</v>
      </c>
      <c r="F143" s="273">
        <f>F144</f>
        <v>5</v>
      </c>
      <c r="G143" s="273">
        <f>G144</f>
        <v>5</v>
      </c>
    </row>
    <row r="144" spans="1:7" ht="30" customHeight="1">
      <c r="A144" s="275"/>
      <c r="B144" s="271"/>
      <c r="C144" s="271"/>
      <c r="D144" s="204">
        <v>200</v>
      </c>
      <c r="E144" s="207" t="s">
        <v>215</v>
      </c>
      <c r="F144" s="273">
        <f>F145</f>
        <v>5</v>
      </c>
      <c r="G144" s="273">
        <f>G145</f>
        <v>5</v>
      </c>
    </row>
    <row r="145" spans="1:7" ht="30" customHeight="1">
      <c r="A145" s="275"/>
      <c r="B145" s="271"/>
      <c r="C145" s="271"/>
      <c r="D145" s="204">
        <v>240</v>
      </c>
      <c r="E145" s="207" t="s">
        <v>386</v>
      </c>
      <c r="F145" s="273">
        <v>5</v>
      </c>
      <c r="G145" s="273">
        <v>5</v>
      </c>
    </row>
    <row r="146" spans="1:7" ht="48" customHeight="1">
      <c r="A146" s="275"/>
      <c r="B146" s="271"/>
      <c r="C146" s="271" t="s">
        <v>607</v>
      </c>
      <c r="D146" s="204"/>
      <c r="E146" s="207" t="s">
        <v>621</v>
      </c>
      <c r="F146" s="273">
        <v>0</v>
      </c>
      <c r="G146" s="273">
        <v>0</v>
      </c>
    </row>
    <row r="147" spans="1:7" ht="22.5" customHeight="1">
      <c r="A147" s="275"/>
      <c r="B147" s="271"/>
      <c r="C147" s="271"/>
      <c r="D147" s="204" t="s">
        <v>261</v>
      </c>
      <c r="E147" s="207" t="s">
        <v>627</v>
      </c>
      <c r="F147" s="273">
        <v>0</v>
      </c>
      <c r="G147" s="273">
        <v>0</v>
      </c>
    </row>
    <row r="148" spans="1:7" ht="21.75" customHeight="1">
      <c r="A148" s="275"/>
      <c r="B148" s="271"/>
      <c r="C148" s="271"/>
      <c r="D148" s="204" t="s">
        <v>626</v>
      </c>
      <c r="E148" s="207" t="s">
        <v>628</v>
      </c>
      <c r="F148" s="273">
        <v>0</v>
      </c>
      <c r="G148" s="273">
        <v>0</v>
      </c>
    </row>
    <row r="149" spans="1:7" ht="14.25">
      <c r="A149" s="263"/>
      <c r="B149" s="203" t="s">
        <v>406</v>
      </c>
      <c r="C149" s="203"/>
      <c r="D149" s="203"/>
      <c r="E149" s="264" t="s">
        <v>407</v>
      </c>
      <c r="F149" s="265">
        <f aca="true" t="shared" si="10" ref="F149:G152">F150</f>
        <v>100</v>
      </c>
      <c r="G149" s="265">
        <f t="shared" si="10"/>
        <v>52.6</v>
      </c>
    </row>
    <row r="150" spans="1:7" ht="60">
      <c r="A150" s="263"/>
      <c r="B150" s="204"/>
      <c r="C150" s="271" t="s">
        <v>342</v>
      </c>
      <c r="D150" s="271"/>
      <c r="E150" s="207" t="s">
        <v>343</v>
      </c>
      <c r="F150" s="206">
        <f t="shared" si="10"/>
        <v>100</v>
      </c>
      <c r="G150" s="206">
        <f t="shared" si="10"/>
        <v>52.6</v>
      </c>
    </row>
    <row r="151" spans="1:7" ht="30">
      <c r="A151" s="263"/>
      <c r="B151" s="204"/>
      <c r="C151" s="271" t="s">
        <v>344</v>
      </c>
      <c r="D151" s="271"/>
      <c r="E151" s="207" t="s">
        <v>257</v>
      </c>
      <c r="F151" s="206">
        <f t="shared" si="10"/>
        <v>100</v>
      </c>
      <c r="G151" s="206">
        <f t="shared" si="10"/>
        <v>52.6</v>
      </c>
    </row>
    <row r="152" spans="1:7" ht="30" customHeight="1">
      <c r="A152" s="263"/>
      <c r="B152" s="204"/>
      <c r="C152" s="271"/>
      <c r="D152" s="204">
        <v>200</v>
      </c>
      <c r="E152" s="207" t="s">
        <v>215</v>
      </c>
      <c r="F152" s="206">
        <f t="shared" si="10"/>
        <v>100</v>
      </c>
      <c r="G152" s="206">
        <f t="shared" si="10"/>
        <v>52.6</v>
      </c>
    </row>
    <row r="153" spans="1:7" ht="30" customHeight="1">
      <c r="A153" s="263"/>
      <c r="B153" s="204"/>
      <c r="C153" s="271"/>
      <c r="D153" s="204">
        <v>240</v>
      </c>
      <c r="E153" s="207" t="s">
        <v>386</v>
      </c>
      <c r="F153" s="206">
        <v>100</v>
      </c>
      <c r="G153" s="206">
        <v>52.6</v>
      </c>
    </row>
    <row r="154" spans="1:7" ht="14.25">
      <c r="A154" s="275"/>
      <c r="B154" s="276" t="s">
        <v>408</v>
      </c>
      <c r="C154" s="276"/>
      <c r="D154" s="276"/>
      <c r="E154" s="277" t="s">
        <v>409</v>
      </c>
      <c r="F154" s="278">
        <f>F155</f>
        <v>1377.3</v>
      </c>
      <c r="G154" s="278">
        <f>G155</f>
        <v>1121.6</v>
      </c>
    </row>
    <row r="155" spans="1:7" ht="14.25">
      <c r="A155" s="275"/>
      <c r="B155" s="276" t="s">
        <v>410</v>
      </c>
      <c r="C155" s="276"/>
      <c r="D155" s="276"/>
      <c r="E155" s="277" t="s">
        <v>411</v>
      </c>
      <c r="F155" s="278">
        <f>F156</f>
        <v>1377.3</v>
      </c>
      <c r="G155" s="278">
        <f>G156</f>
        <v>1121.6</v>
      </c>
    </row>
    <row r="156" spans="1:7" ht="45">
      <c r="A156" s="275"/>
      <c r="B156" s="271"/>
      <c r="C156" s="271" t="s">
        <v>322</v>
      </c>
      <c r="D156" s="271"/>
      <c r="E156" s="279" t="s">
        <v>211</v>
      </c>
      <c r="F156" s="273">
        <f>F157+F160+F163+F166</f>
        <v>1377.3</v>
      </c>
      <c r="G156" s="273">
        <f>G157+G160+G163+G166</f>
        <v>1121.6</v>
      </c>
    </row>
    <row r="157" spans="1:7" ht="30">
      <c r="A157" s="275"/>
      <c r="B157" s="271"/>
      <c r="C157" s="204" t="s">
        <v>323</v>
      </c>
      <c r="D157" s="204"/>
      <c r="E157" s="207" t="s">
        <v>213</v>
      </c>
      <c r="F157" s="206">
        <f>F158</f>
        <v>738.1</v>
      </c>
      <c r="G157" s="206">
        <f>G158</f>
        <v>557.9</v>
      </c>
    </row>
    <row r="158" spans="1:7" ht="30">
      <c r="A158" s="275"/>
      <c r="B158" s="271"/>
      <c r="C158" s="204"/>
      <c r="D158" s="204" t="s">
        <v>214</v>
      </c>
      <c r="E158" s="207" t="s">
        <v>215</v>
      </c>
      <c r="F158" s="206">
        <f>F159</f>
        <v>738.1</v>
      </c>
      <c r="G158" s="206">
        <f>G159</f>
        <v>557.9</v>
      </c>
    </row>
    <row r="159" spans="1:7" ht="30" customHeight="1">
      <c r="A159" s="275"/>
      <c r="B159" s="271"/>
      <c r="C159" s="204"/>
      <c r="D159" s="204">
        <v>240</v>
      </c>
      <c r="E159" s="207" t="s">
        <v>386</v>
      </c>
      <c r="F159" s="206">
        <f>754.4-16.3</f>
        <v>738.1</v>
      </c>
      <c r="G159" s="206">
        <f>585.4-27.5</f>
        <v>557.9</v>
      </c>
    </row>
    <row r="160" spans="1:7" ht="30" customHeight="1">
      <c r="A160" s="275"/>
      <c r="B160" s="271"/>
      <c r="C160" s="204" t="s">
        <v>324</v>
      </c>
      <c r="D160" s="204"/>
      <c r="E160" s="207" t="s">
        <v>217</v>
      </c>
      <c r="F160" s="206">
        <f>F161</f>
        <v>400</v>
      </c>
      <c r="G160" s="206">
        <f>G161</f>
        <v>370</v>
      </c>
    </row>
    <row r="161" spans="1:7" ht="30" customHeight="1">
      <c r="A161" s="275"/>
      <c r="B161" s="271"/>
      <c r="C161" s="204"/>
      <c r="D161" s="204" t="s">
        <v>214</v>
      </c>
      <c r="E161" s="207" t="s">
        <v>215</v>
      </c>
      <c r="F161" s="206">
        <f>F162</f>
        <v>400</v>
      </c>
      <c r="G161" s="206">
        <f>G162</f>
        <v>370</v>
      </c>
    </row>
    <row r="162" spans="1:7" ht="30" customHeight="1">
      <c r="A162" s="275"/>
      <c r="B162" s="271"/>
      <c r="C162" s="204"/>
      <c r="D162" s="204">
        <v>240</v>
      </c>
      <c r="E162" s="207" t="s">
        <v>386</v>
      </c>
      <c r="F162" s="206">
        <v>400</v>
      </c>
      <c r="G162" s="206">
        <v>370</v>
      </c>
    </row>
    <row r="163" spans="1:7" ht="30" customHeight="1">
      <c r="A163" s="275"/>
      <c r="B163" s="271"/>
      <c r="C163" s="204" t="s">
        <v>325</v>
      </c>
      <c r="D163" s="204"/>
      <c r="E163" s="207" t="s">
        <v>219</v>
      </c>
      <c r="F163" s="206">
        <f>F164</f>
        <v>50</v>
      </c>
      <c r="G163" s="206">
        <f>G164</f>
        <v>50</v>
      </c>
    </row>
    <row r="164" spans="1:7" ht="30" customHeight="1">
      <c r="A164" s="263"/>
      <c r="B164" s="271"/>
      <c r="C164" s="204"/>
      <c r="D164" s="204" t="s">
        <v>214</v>
      </c>
      <c r="E164" s="207" t="s">
        <v>215</v>
      </c>
      <c r="F164" s="206">
        <f>F165</f>
        <v>50</v>
      </c>
      <c r="G164" s="206">
        <f>G165</f>
        <v>50</v>
      </c>
    </row>
    <row r="165" spans="1:7" ht="30" customHeight="1">
      <c r="A165" s="263"/>
      <c r="B165" s="271"/>
      <c r="C165" s="204"/>
      <c r="D165" s="204">
        <v>240</v>
      </c>
      <c r="E165" s="280" t="s">
        <v>386</v>
      </c>
      <c r="F165" s="206">
        <v>50</v>
      </c>
      <c r="G165" s="206">
        <v>50</v>
      </c>
    </row>
    <row r="166" spans="1:7" ht="30" customHeight="1">
      <c r="A166" s="263"/>
      <c r="B166" s="271"/>
      <c r="C166" s="204" t="s">
        <v>603</v>
      </c>
      <c r="D166" s="281"/>
      <c r="E166" s="282" t="s">
        <v>604</v>
      </c>
      <c r="F166" s="283">
        <f>F167</f>
        <v>189.2</v>
      </c>
      <c r="G166" s="206">
        <f>G167</f>
        <v>143.7</v>
      </c>
    </row>
    <row r="167" spans="1:7" ht="30" customHeight="1">
      <c r="A167" s="263"/>
      <c r="B167" s="271"/>
      <c r="C167" s="204"/>
      <c r="D167" s="204" t="s">
        <v>214</v>
      </c>
      <c r="E167" s="284" t="s">
        <v>215</v>
      </c>
      <c r="F167" s="206">
        <f>F168</f>
        <v>189.2</v>
      </c>
      <c r="G167" s="206">
        <f>G168</f>
        <v>143.7</v>
      </c>
    </row>
    <row r="168" spans="1:7" ht="30" customHeight="1">
      <c r="A168" s="263"/>
      <c r="B168" s="271"/>
      <c r="C168" s="204"/>
      <c r="D168" s="204" t="s">
        <v>385</v>
      </c>
      <c r="E168" s="207" t="s">
        <v>386</v>
      </c>
      <c r="F168" s="206">
        <v>189.2</v>
      </c>
      <c r="G168" s="206">
        <f>394-250.3</f>
        <v>143.7</v>
      </c>
    </row>
    <row r="169" spans="1:7" ht="15" customHeight="1">
      <c r="A169" s="275"/>
      <c r="B169" s="276" t="s">
        <v>412</v>
      </c>
      <c r="C169" s="276"/>
      <c r="D169" s="276"/>
      <c r="E169" s="277" t="s">
        <v>413</v>
      </c>
      <c r="F169" s="278">
        <f>F170+F175</f>
        <v>511.79999999999995</v>
      </c>
      <c r="G169" s="278">
        <f>G170+G175</f>
        <v>456.79999999999995</v>
      </c>
    </row>
    <row r="170" spans="1:7" ht="14.25">
      <c r="A170" s="263"/>
      <c r="B170" s="203" t="s">
        <v>414</v>
      </c>
      <c r="C170" s="203"/>
      <c r="D170" s="203"/>
      <c r="E170" s="264" t="s">
        <v>415</v>
      </c>
      <c r="F170" s="265">
        <f aca="true" t="shared" si="11" ref="F170:G173">F171</f>
        <v>50</v>
      </c>
      <c r="G170" s="265">
        <f t="shared" si="11"/>
        <v>50</v>
      </c>
    </row>
    <row r="171" spans="1:7" ht="45">
      <c r="A171" s="263"/>
      <c r="B171" s="204"/>
      <c r="C171" s="204" t="s">
        <v>322</v>
      </c>
      <c r="D171" s="204"/>
      <c r="E171" s="279" t="s">
        <v>211</v>
      </c>
      <c r="F171" s="206">
        <f t="shared" si="11"/>
        <v>50</v>
      </c>
      <c r="G171" s="206">
        <f t="shared" si="11"/>
        <v>50</v>
      </c>
    </row>
    <row r="172" spans="1:7" ht="60">
      <c r="A172" s="263"/>
      <c r="B172" s="204"/>
      <c r="C172" s="204" t="s">
        <v>326</v>
      </c>
      <c r="D172" s="204"/>
      <c r="E172" s="207" t="s">
        <v>221</v>
      </c>
      <c r="F172" s="206">
        <f t="shared" si="11"/>
        <v>50</v>
      </c>
      <c r="G172" s="206">
        <f t="shared" si="11"/>
        <v>50</v>
      </c>
    </row>
    <row r="173" spans="1:7" ht="42" customHeight="1">
      <c r="A173" s="263"/>
      <c r="B173" s="204"/>
      <c r="C173" s="204"/>
      <c r="D173" s="204" t="s">
        <v>214</v>
      </c>
      <c r="E173" s="207" t="s">
        <v>215</v>
      </c>
      <c r="F173" s="206">
        <f t="shared" si="11"/>
        <v>50</v>
      </c>
      <c r="G173" s="206">
        <f t="shared" si="11"/>
        <v>50</v>
      </c>
    </row>
    <row r="174" spans="1:7" ht="30" customHeight="1">
      <c r="A174" s="263"/>
      <c r="B174" s="204"/>
      <c r="C174" s="204"/>
      <c r="D174" s="204" t="s">
        <v>385</v>
      </c>
      <c r="E174" s="207" t="s">
        <v>386</v>
      </c>
      <c r="F174" s="206">
        <v>50</v>
      </c>
      <c r="G174" s="206">
        <v>50</v>
      </c>
    </row>
    <row r="175" spans="1:7" ht="14.25">
      <c r="A175" s="263"/>
      <c r="B175" s="203" t="s">
        <v>416</v>
      </c>
      <c r="C175" s="203"/>
      <c r="D175" s="203"/>
      <c r="E175" s="264" t="s">
        <v>417</v>
      </c>
      <c r="F175" s="265">
        <f>F176</f>
        <v>461.79999999999995</v>
      </c>
      <c r="G175" s="265">
        <f>G176</f>
        <v>406.79999999999995</v>
      </c>
    </row>
    <row r="176" spans="1:7" ht="45">
      <c r="A176" s="263"/>
      <c r="B176" s="204"/>
      <c r="C176" s="204" t="s">
        <v>322</v>
      </c>
      <c r="D176" s="204"/>
      <c r="E176" s="279" t="s">
        <v>211</v>
      </c>
      <c r="F176" s="273">
        <f>F177+F180+F183+F186+F189+F192+F195</f>
        <v>461.79999999999995</v>
      </c>
      <c r="G176" s="273">
        <f>G177+G180+G183+G186+G189+G192+G195</f>
        <v>406.79999999999995</v>
      </c>
    </row>
    <row r="177" spans="1:7" ht="30">
      <c r="A177" s="263"/>
      <c r="B177" s="204"/>
      <c r="C177" s="204" t="s">
        <v>327</v>
      </c>
      <c r="D177" s="204"/>
      <c r="E177" s="207" t="s">
        <v>223</v>
      </c>
      <c r="F177" s="206">
        <f>F178</f>
        <v>100</v>
      </c>
      <c r="G177" s="206">
        <f>G178</f>
        <v>100</v>
      </c>
    </row>
    <row r="178" spans="1:7" ht="30">
      <c r="A178" s="263"/>
      <c r="B178" s="204"/>
      <c r="C178" s="204"/>
      <c r="D178" s="204" t="s">
        <v>214</v>
      </c>
      <c r="E178" s="207" t="s">
        <v>215</v>
      </c>
      <c r="F178" s="206">
        <f>F179</f>
        <v>100</v>
      </c>
      <c r="G178" s="206">
        <f>G179</f>
        <v>100</v>
      </c>
    </row>
    <row r="179" spans="1:7" ht="30" customHeight="1">
      <c r="A179" s="263"/>
      <c r="B179" s="204"/>
      <c r="C179" s="204"/>
      <c r="D179" s="271">
        <v>240</v>
      </c>
      <c r="E179" s="207" t="s">
        <v>386</v>
      </c>
      <c r="F179" s="206">
        <v>100</v>
      </c>
      <c r="G179" s="206">
        <v>100</v>
      </c>
    </row>
    <row r="180" spans="1:7" ht="30" customHeight="1">
      <c r="A180" s="263"/>
      <c r="B180" s="204"/>
      <c r="C180" s="204" t="s">
        <v>328</v>
      </c>
      <c r="D180" s="204"/>
      <c r="E180" s="207" t="s">
        <v>225</v>
      </c>
      <c r="F180" s="206">
        <f>F181</f>
        <v>24.4</v>
      </c>
      <c r="G180" s="206">
        <f>G181</f>
        <v>19.9</v>
      </c>
    </row>
    <row r="181" spans="1:7" ht="30" customHeight="1">
      <c r="A181" s="275"/>
      <c r="B181" s="271"/>
      <c r="C181" s="204"/>
      <c r="D181" s="204" t="s">
        <v>214</v>
      </c>
      <c r="E181" s="207" t="s">
        <v>215</v>
      </c>
      <c r="F181" s="206">
        <f>F182</f>
        <v>24.4</v>
      </c>
      <c r="G181" s="206">
        <f>G182</f>
        <v>19.9</v>
      </c>
    </row>
    <row r="182" spans="1:7" ht="30" customHeight="1">
      <c r="A182" s="275"/>
      <c r="B182" s="271"/>
      <c r="C182" s="204"/>
      <c r="D182" s="271">
        <v>240</v>
      </c>
      <c r="E182" s="207" t="s">
        <v>386</v>
      </c>
      <c r="F182" s="206">
        <v>24.4</v>
      </c>
      <c r="G182" s="206">
        <v>19.9</v>
      </c>
    </row>
    <row r="183" spans="1:7" ht="30" customHeight="1">
      <c r="A183" s="275"/>
      <c r="B183" s="271"/>
      <c r="C183" s="204" t="s">
        <v>329</v>
      </c>
      <c r="D183" s="204"/>
      <c r="E183" s="207" t="s">
        <v>227</v>
      </c>
      <c r="F183" s="206">
        <f>F184</f>
        <v>58</v>
      </c>
      <c r="G183" s="206">
        <f>G184</f>
        <v>50</v>
      </c>
    </row>
    <row r="184" spans="1:7" ht="30" customHeight="1">
      <c r="A184" s="275"/>
      <c r="B184" s="271"/>
      <c r="C184" s="204"/>
      <c r="D184" s="204" t="s">
        <v>214</v>
      </c>
      <c r="E184" s="207" t="s">
        <v>215</v>
      </c>
      <c r="F184" s="206">
        <f>F185</f>
        <v>58</v>
      </c>
      <c r="G184" s="206">
        <f>G185</f>
        <v>50</v>
      </c>
    </row>
    <row r="185" spans="1:7" ht="36.75" customHeight="1">
      <c r="A185" s="275"/>
      <c r="B185" s="271"/>
      <c r="C185" s="204"/>
      <c r="D185" s="271">
        <v>240</v>
      </c>
      <c r="E185" s="207" t="s">
        <v>386</v>
      </c>
      <c r="F185" s="206">
        <v>58</v>
      </c>
      <c r="G185" s="206">
        <v>50</v>
      </c>
    </row>
    <row r="186" spans="1:7" ht="15">
      <c r="A186" s="275"/>
      <c r="B186" s="271"/>
      <c r="C186" s="204" t="s">
        <v>330</v>
      </c>
      <c r="D186" s="204"/>
      <c r="E186" s="207" t="s">
        <v>229</v>
      </c>
      <c r="F186" s="206">
        <f>F187</f>
        <v>10</v>
      </c>
      <c r="G186" s="206">
        <f>G187</f>
        <v>10</v>
      </c>
    </row>
    <row r="187" spans="1:7" ht="30" customHeight="1">
      <c r="A187" s="275"/>
      <c r="B187" s="271"/>
      <c r="C187" s="204"/>
      <c r="D187" s="204" t="s">
        <v>214</v>
      </c>
      <c r="E187" s="207" t="s">
        <v>215</v>
      </c>
      <c r="F187" s="206">
        <f>F188</f>
        <v>10</v>
      </c>
      <c r="G187" s="206">
        <f>G188</f>
        <v>10</v>
      </c>
    </row>
    <row r="188" spans="1:7" ht="30" customHeight="1">
      <c r="A188" s="275"/>
      <c r="B188" s="271"/>
      <c r="C188" s="204"/>
      <c r="D188" s="271">
        <v>240</v>
      </c>
      <c r="E188" s="207" t="s">
        <v>386</v>
      </c>
      <c r="F188" s="206">
        <v>10</v>
      </c>
      <c r="G188" s="206">
        <v>10</v>
      </c>
    </row>
    <row r="189" spans="1:7" ht="15">
      <c r="A189" s="275"/>
      <c r="B189" s="271"/>
      <c r="C189" s="204" t="s">
        <v>331</v>
      </c>
      <c r="D189" s="204"/>
      <c r="E189" s="207" t="s">
        <v>231</v>
      </c>
      <c r="F189" s="206">
        <f>F190</f>
        <v>50</v>
      </c>
      <c r="G189" s="206">
        <f>G190</f>
        <v>50</v>
      </c>
    </row>
    <row r="190" spans="1:7" ht="30" customHeight="1">
      <c r="A190" s="275"/>
      <c r="B190" s="271"/>
      <c r="C190" s="204"/>
      <c r="D190" s="204" t="s">
        <v>214</v>
      </c>
      <c r="E190" s="207" t="s">
        <v>215</v>
      </c>
      <c r="F190" s="206">
        <f>F191</f>
        <v>50</v>
      </c>
      <c r="G190" s="206">
        <f>G191</f>
        <v>50</v>
      </c>
    </row>
    <row r="191" spans="1:7" ht="30" customHeight="1">
      <c r="A191" s="275"/>
      <c r="B191" s="271"/>
      <c r="C191" s="204"/>
      <c r="D191" s="271">
        <v>240</v>
      </c>
      <c r="E191" s="207" t="s">
        <v>386</v>
      </c>
      <c r="F191" s="206">
        <v>50</v>
      </c>
      <c r="G191" s="206">
        <v>50</v>
      </c>
    </row>
    <row r="192" spans="1:7" ht="30" customHeight="1">
      <c r="A192" s="275"/>
      <c r="B192" s="271"/>
      <c r="C192" s="204" t="s">
        <v>332</v>
      </c>
      <c r="D192" s="204"/>
      <c r="E192" s="207" t="s">
        <v>233</v>
      </c>
      <c r="F192" s="206">
        <f>F193</f>
        <v>100</v>
      </c>
      <c r="G192" s="206">
        <f>G193</f>
        <v>50</v>
      </c>
    </row>
    <row r="193" spans="1:7" ht="30" customHeight="1">
      <c r="A193" s="275"/>
      <c r="B193" s="271"/>
      <c r="C193" s="204"/>
      <c r="D193" s="204" t="s">
        <v>214</v>
      </c>
      <c r="E193" s="207" t="s">
        <v>215</v>
      </c>
      <c r="F193" s="206">
        <f>F194</f>
        <v>100</v>
      </c>
      <c r="G193" s="206">
        <f>G194</f>
        <v>50</v>
      </c>
    </row>
    <row r="194" spans="1:7" ht="30" customHeight="1">
      <c r="A194" s="275"/>
      <c r="B194" s="271"/>
      <c r="C194" s="204"/>
      <c r="D194" s="271">
        <v>240</v>
      </c>
      <c r="E194" s="207" t="s">
        <v>386</v>
      </c>
      <c r="F194" s="206">
        <v>100</v>
      </c>
      <c r="G194" s="206">
        <v>50</v>
      </c>
    </row>
    <row r="195" spans="1:7" ht="45">
      <c r="A195" s="275"/>
      <c r="B195" s="271"/>
      <c r="C195" s="204" t="s">
        <v>333</v>
      </c>
      <c r="D195" s="204"/>
      <c r="E195" s="207" t="s">
        <v>235</v>
      </c>
      <c r="F195" s="206">
        <f>F196</f>
        <v>119.4</v>
      </c>
      <c r="G195" s="206">
        <f>G196</f>
        <v>126.9</v>
      </c>
    </row>
    <row r="196" spans="1:7" ht="41.25" customHeight="1">
      <c r="A196" s="275"/>
      <c r="B196" s="271"/>
      <c r="C196" s="204"/>
      <c r="D196" s="204" t="s">
        <v>214</v>
      </c>
      <c r="E196" s="207" t="s">
        <v>215</v>
      </c>
      <c r="F196" s="206">
        <f>F197</f>
        <v>119.4</v>
      </c>
      <c r="G196" s="206">
        <f>G197</f>
        <v>126.9</v>
      </c>
    </row>
    <row r="197" spans="1:7" ht="30" customHeight="1">
      <c r="A197" s="275"/>
      <c r="B197" s="271"/>
      <c r="C197" s="271"/>
      <c r="D197" s="271">
        <v>240</v>
      </c>
      <c r="E197" s="207" t="s">
        <v>386</v>
      </c>
      <c r="F197" s="206">
        <v>119.4</v>
      </c>
      <c r="G197" s="206">
        <v>126.9</v>
      </c>
    </row>
    <row r="198" spans="1:7" ht="14.25">
      <c r="A198" s="275"/>
      <c r="B198" s="276" t="s">
        <v>418</v>
      </c>
      <c r="C198" s="276"/>
      <c r="D198" s="276"/>
      <c r="E198" s="277" t="s">
        <v>419</v>
      </c>
      <c r="F198" s="278">
        <f>F199</f>
        <v>255</v>
      </c>
      <c r="G198" s="278">
        <f>G199</f>
        <v>255</v>
      </c>
    </row>
    <row r="199" spans="1:7" ht="14.25">
      <c r="A199" s="285"/>
      <c r="B199" s="276" t="s">
        <v>420</v>
      </c>
      <c r="C199" s="276"/>
      <c r="D199" s="276"/>
      <c r="E199" s="264" t="s">
        <v>421</v>
      </c>
      <c r="F199" s="278">
        <f>F200</f>
        <v>255</v>
      </c>
      <c r="G199" s="278">
        <f>G200</f>
        <v>255</v>
      </c>
    </row>
    <row r="200" spans="1:7" ht="45">
      <c r="A200" s="285"/>
      <c r="B200" s="276"/>
      <c r="C200" s="271" t="s">
        <v>312</v>
      </c>
      <c r="D200" s="271"/>
      <c r="E200" s="286" t="s">
        <v>185</v>
      </c>
      <c r="F200" s="273">
        <f>F201+F204+F207+F210+F213+F216+F219</f>
        <v>255</v>
      </c>
      <c r="G200" s="273">
        <f>G201+G204+G207+G210+G213+G216+G219</f>
        <v>255</v>
      </c>
    </row>
    <row r="201" spans="1:7" ht="30" customHeight="1">
      <c r="A201" s="285"/>
      <c r="B201" s="276"/>
      <c r="C201" s="204" t="s">
        <v>422</v>
      </c>
      <c r="D201" s="204"/>
      <c r="E201" s="286" t="s">
        <v>185</v>
      </c>
      <c r="F201" s="206">
        <f>F202</f>
        <v>195</v>
      </c>
      <c r="G201" s="206">
        <f>G202</f>
        <v>195</v>
      </c>
    </row>
    <row r="202" spans="1:7" ht="36" customHeight="1">
      <c r="A202" s="285"/>
      <c r="B202" s="276"/>
      <c r="C202" s="204"/>
      <c r="D202" s="204" t="s">
        <v>188</v>
      </c>
      <c r="E202" s="207" t="s">
        <v>189</v>
      </c>
      <c r="F202" s="206">
        <f>F203</f>
        <v>195</v>
      </c>
      <c r="G202" s="206">
        <f>G203</f>
        <v>195</v>
      </c>
    </row>
    <row r="203" spans="1:7" ht="15">
      <c r="A203" s="285"/>
      <c r="B203" s="276"/>
      <c r="C203" s="204"/>
      <c r="D203" s="271">
        <v>610</v>
      </c>
      <c r="E203" s="207" t="s">
        <v>423</v>
      </c>
      <c r="F203" s="206">
        <v>195</v>
      </c>
      <c r="G203" s="206">
        <v>195</v>
      </c>
    </row>
    <row r="204" spans="1:7" ht="30" customHeight="1">
      <c r="A204" s="285"/>
      <c r="B204" s="276"/>
      <c r="C204" s="204" t="s">
        <v>424</v>
      </c>
      <c r="D204" s="204"/>
      <c r="E204" s="207" t="s">
        <v>191</v>
      </c>
      <c r="F204" s="206">
        <f>F205</f>
        <v>10</v>
      </c>
      <c r="G204" s="206">
        <f>G205</f>
        <v>10</v>
      </c>
    </row>
    <row r="205" spans="1:7" ht="30" customHeight="1">
      <c r="A205" s="285"/>
      <c r="B205" s="276"/>
      <c r="C205" s="204"/>
      <c r="D205" s="204" t="s">
        <v>188</v>
      </c>
      <c r="E205" s="207" t="s">
        <v>189</v>
      </c>
      <c r="F205" s="206">
        <f>F206</f>
        <v>10</v>
      </c>
      <c r="G205" s="206">
        <f>G206</f>
        <v>10</v>
      </c>
    </row>
    <row r="206" spans="1:7" ht="15">
      <c r="A206" s="285"/>
      <c r="B206" s="276"/>
      <c r="C206" s="204"/>
      <c r="D206" s="271">
        <v>610</v>
      </c>
      <c r="E206" s="207" t="s">
        <v>423</v>
      </c>
      <c r="F206" s="206">
        <v>10</v>
      </c>
      <c r="G206" s="206">
        <v>10</v>
      </c>
    </row>
    <row r="207" spans="1:7" ht="30" customHeight="1">
      <c r="A207" s="285"/>
      <c r="B207" s="276"/>
      <c r="C207" s="204" t="s">
        <v>425</v>
      </c>
      <c r="D207" s="204"/>
      <c r="E207" s="207" t="s">
        <v>313</v>
      </c>
      <c r="F207" s="206">
        <f>F208</f>
        <v>10</v>
      </c>
      <c r="G207" s="206">
        <f>G208</f>
        <v>10</v>
      </c>
    </row>
    <row r="208" spans="1:7" ht="30" customHeight="1">
      <c r="A208" s="285"/>
      <c r="B208" s="276"/>
      <c r="C208" s="204"/>
      <c r="D208" s="204" t="s">
        <v>188</v>
      </c>
      <c r="E208" s="207" t="s">
        <v>189</v>
      </c>
      <c r="F208" s="206">
        <f>F209</f>
        <v>10</v>
      </c>
      <c r="G208" s="206">
        <f>G209</f>
        <v>10</v>
      </c>
    </row>
    <row r="209" spans="1:7" ht="15">
      <c r="A209" s="285"/>
      <c r="B209" s="276"/>
      <c r="C209" s="204"/>
      <c r="D209" s="271">
        <v>610</v>
      </c>
      <c r="E209" s="207" t="s">
        <v>423</v>
      </c>
      <c r="F209" s="206">
        <v>10</v>
      </c>
      <c r="G209" s="206">
        <v>10</v>
      </c>
    </row>
    <row r="210" spans="1:7" ht="45">
      <c r="A210" s="285"/>
      <c r="B210" s="276"/>
      <c r="C210" s="204" t="s">
        <v>314</v>
      </c>
      <c r="D210" s="204"/>
      <c r="E210" s="207" t="s">
        <v>195</v>
      </c>
      <c r="F210" s="206">
        <f>F211</f>
        <v>10</v>
      </c>
      <c r="G210" s="206">
        <f>G211</f>
        <v>10</v>
      </c>
    </row>
    <row r="211" spans="1:7" ht="52.5" customHeight="1">
      <c r="A211" s="285"/>
      <c r="B211" s="276"/>
      <c r="C211" s="204"/>
      <c r="D211" s="204" t="s">
        <v>188</v>
      </c>
      <c r="E211" s="207" t="s">
        <v>189</v>
      </c>
      <c r="F211" s="206">
        <f>F212</f>
        <v>10</v>
      </c>
      <c r="G211" s="206">
        <f>G212</f>
        <v>10</v>
      </c>
    </row>
    <row r="212" spans="1:7" ht="15">
      <c r="A212" s="285"/>
      <c r="B212" s="276"/>
      <c r="C212" s="204"/>
      <c r="D212" s="271">
        <v>610</v>
      </c>
      <c r="E212" s="207" t="s">
        <v>423</v>
      </c>
      <c r="F212" s="206">
        <v>10</v>
      </c>
      <c r="G212" s="206">
        <v>10</v>
      </c>
    </row>
    <row r="213" spans="1:7" ht="30" customHeight="1">
      <c r="A213" s="285"/>
      <c r="B213" s="276"/>
      <c r="C213" s="204" t="s">
        <v>315</v>
      </c>
      <c r="D213" s="204"/>
      <c r="E213" s="207" t="s">
        <v>197</v>
      </c>
      <c r="F213" s="206">
        <f>F214</f>
        <v>10</v>
      </c>
      <c r="G213" s="206">
        <f>G214</f>
        <v>10</v>
      </c>
    </row>
    <row r="214" spans="1:7" ht="30" customHeight="1">
      <c r="A214" s="285"/>
      <c r="B214" s="276"/>
      <c r="C214" s="204"/>
      <c r="D214" s="204" t="s">
        <v>188</v>
      </c>
      <c r="E214" s="207" t="s">
        <v>189</v>
      </c>
      <c r="F214" s="206">
        <f>F215</f>
        <v>10</v>
      </c>
      <c r="G214" s="206">
        <f>G215</f>
        <v>10</v>
      </c>
    </row>
    <row r="215" spans="1:7" ht="15">
      <c r="A215" s="285"/>
      <c r="B215" s="276"/>
      <c r="C215" s="204"/>
      <c r="D215" s="271">
        <v>610</v>
      </c>
      <c r="E215" s="207" t="s">
        <v>423</v>
      </c>
      <c r="F215" s="206">
        <v>10</v>
      </c>
      <c r="G215" s="206">
        <v>10</v>
      </c>
    </row>
    <row r="216" spans="1:7" ht="30" customHeight="1">
      <c r="A216" s="285"/>
      <c r="B216" s="276"/>
      <c r="C216" s="204" t="s">
        <v>316</v>
      </c>
      <c r="D216" s="204"/>
      <c r="E216" s="207" t="s">
        <v>199</v>
      </c>
      <c r="F216" s="206">
        <f>F217</f>
        <v>10</v>
      </c>
      <c r="G216" s="206">
        <f>G217</f>
        <v>10</v>
      </c>
    </row>
    <row r="217" spans="1:7" ht="30" customHeight="1">
      <c r="A217" s="285"/>
      <c r="B217" s="276"/>
      <c r="C217" s="204"/>
      <c r="D217" s="204" t="s">
        <v>188</v>
      </c>
      <c r="E217" s="207" t="s">
        <v>189</v>
      </c>
      <c r="F217" s="206">
        <f>F218</f>
        <v>10</v>
      </c>
      <c r="G217" s="206">
        <f>G218</f>
        <v>10</v>
      </c>
    </row>
    <row r="218" spans="1:7" ht="15">
      <c r="A218" s="285"/>
      <c r="B218" s="276"/>
      <c r="C218" s="204"/>
      <c r="D218" s="271">
        <v>610</v>
      </c>
      <c r="E218" s="207" t="s">
        <v>423</v>
      </c>
      <c r="F218" s="206">
        <v>10</v>
      </c>
      <c r="G218" s="206">
        <v>10</v>
      </c>
    </row>
    <row r="219" spans="1:7" ht="15">
      <c r="A219" s="285"/>
      <c r="B219" s="276"/>
      <c r="C219" s="204" t="s">
        <v>317</v>
      </c>
      <c r="D219" s="204"/>
      <c r="E219" s="207" t="s">
        <v>201</v>
      </c>
      <c r="F219" s="206">
        <f>F220</f>
        <v>10</v>
      </c>
      <c r="G219" s="206">
        <f>G220</f>
        <v>10</v>
      </c>
    </row>
    <row r="220" spans="1:7" ht="30" customHeight="1">
      <c r="A220" s="285"/>
      <c r="B220" s="276"/>
      <c r="C220" s="204"/>
      <c r="D220" s="204" t="s">
        <v>188</v>
      </c>
      <c r="E220" s="207" t="s">
        <v>189</v>
      </c>
      <c r="F220" s="206">
        <f>F221</f>
        <v>10</v>
      </c>
      <c r="G220" s="206">
        <f>G221</f>
        <v>10</v>
      </c>
    </row>
    <row r="221" spans="1:7" ht="15">
      <c r="A221" s="285"/>
      <c r="B221" s="276"/>
      <c r="C221" s="276"/>
      <c r="D221" s="271">
        <v>610</v>
      </c>
      <c r="E221" s="207" t="s">
        <v>423</v>
      </c>
      <c r="F221" s="273">
        <v>10</v>
      </c>
      <c r="G221" s="273">
        <v>10</v>
      </c>
    </row>
    <row r="222" spans="1:7" ht="14.25">
      <c r="A222" s="285"/>
      <c r="B222" s="276">
        <v>1000</v>
      </c>
      <c r="C222" s="276"/>
      <c r="D222" s="276"/>
      <c r="E222" s="277" t="s">
        <v>426</v>
      </c>
      <c r="F222" s="278">
        <f>F223+F228</f>
        <v>69.4035</v>
      </c>
      <c r="G222" s="278">
        <f>G223+G228</f>
        <v>75.67339</v>
      </c>
    </row>
    <row r="223" spans="1:7" ht="14.25">
      <c r="A223" s="285"/>
      <c r="B223" s="276">
        <v>1001</v>
      </c>
      <c r="C223" s="276"/>
      <c r="D223" s="276"/>
      <c r="E223" s="264" t="s">
        <v>427</v>
      </c>
      <c r="F223" s="278">
        <f aca="true" t="shared" si="12" ref="F223:G226">F224</f>
        <v>55</v>
      </c>
      <c r="G223" s="278">
        <f t="shared" si="12"/>
        <v>60</v>
      </c>
    </row>
    <row r="224" spans="1:7" ht="60">
      <c r="A224" s="275"/>
      <c r="B224" s="271"/>
      <c r="C224" s="271" t="s">
        <v>347</v>
      </c>
      <c r="D224" s="271"/>
      <c r="E224" s="207" t="s">
        <v>264</v>
      </c>
      <c r="F224" s="273">
        <f t="shared" si="12"/>
        <v>55</v>
      </c>
      <c r="G224" s="273">
        <f t="shared" si="12"/>
        <v>60</v>
      </c>
    </row>
    <row r="225" spans="1:7" ht="45">
      <c r="A225" s="275"/>
      <c r="B225" s="271"/>
      <c r="C225" s="271" t="s">
        <v>354</v>
      </c>
      <c r="D225" s="271"/>
      <c r="E225" s="207" t="s">
        <v>277</v>
      </c>
      <c r="F225" s="273">
        <f t="shared" si="12"/>
        <v>55</v>
      </c>
      <c r="G225" s="273">
        <f t="shared" si="12"/>
        <v>60</v>
      </c>
    </row>
    <row r="226" spans="1:7" ht="20.25" customHeight="1">
      <c r="A226" s="275"/>
      <c r="B226" s="271"/>
      <c r="C226" s="271"/>
      <c r="D226" s="204" t="s">
        <v>278</v>
      </c>
      <c r="E226" s="207" t="s">
        <v>428</v>
      </c>
      <c r="F226" s="273">
        <f t="shared" si="12"/>
        <v>55</v>
      </c>
      <c r="G226" s="273">
        <f t="shared" si="12"/>
        <v>60</v>
      </c>
    </row>
    <row r="227" spans="1:7" ht="30" customHeight="1">
      <c r="A227" s="263"/>
      <c r="B227" s="204"/>
      <c r="C227" s="204"/>
      <c r="D227" s="204" t="s">
        <v>605</v>
      </c>
      <c r="E227" s="207" t="s">
        <v>624</v>
      </c>
      <c r="F227" s="273">
        <v>55</v>
      </c>
      <c r="G227" s="273">
        <v>60</v>
      </c>
    </row>
    <row r="228" spans="1:7" ht="14.25">
      <c r="A228" s="287"/>
      <c r="B228" s="203">
        <v>1003</v>
      </c>
      <c r="C228" s="203"/>
      <c r="D228" s="203"/>
      <c r="E228" s="264" t="s">
        <v>428</v>
      </c>
      <c r="F228" s="265">
        <f>F233+F229</f>
        <v>14.4035</v>
      </c>
      <c r="G228" s="265">
        <f>G233+G229</f>
        <v>15.67339</v>
      </c>
    </row>
    <row r="229" spans="1:7" ht="45">
      <c r="A229" s="263"/>
      <c r="B229" s="204"/>
      <c r="C229" s="204" t="s">
        <v>312</v>
      </c>
      <c r="D229" s="204"/>
      <c r="E229" s="286" t="s">
        <v>185</v>
      </c>
      <c r="F229" s="206">
        <f aca="true" t="shared" si="13" ref="F229:G231">F230</f>
        <v>14.4035</v>
      </c>
      <c r="G229" s="206">
        <f t="shared" si="13"/>
        <v>15.67339</v>
      </c>
    </row>
    <row r="230" spans="1:7" ht="96.75" customHeight="1">
      <c r="A230" s="263"/>
      <c r="B230" s="204"/>
      <c r="C230" s="204" t="s">
        <v>318</v>
      </c>
      <c r="D230" s="204"/>
      <c r="E230" s="207" t="s">
        <v>203</v>
      </c>
      <c r="F230" s="206">
        <f t="shared" si="13"/>
        <v>14.4035</v>
      </c>
      <c r="G230" s="206">
        <f t="shared" si="13"/>
        <v>15.67339</v>
      </c>
    </row>
    <row r="231" spans="1:7" ht="42.75" customHeight="1">
      <c r="A231" s="263"/>
      <c r="B231" s="204"/>
      <c r="C231" s="204"/>
      <c r="D231" s="204" t="s">
        <v>188</v>
      </c>
      <c r="E231" s="207" t="s">
        <v>189</v>
      </c>
      <c r="F231" s="206">
        <f t="shared" si="13"/>
        <v>14.4035</v>
      </c>
      <c r="G231" s="206">
        <f t="shared" si="13"/>
        <v>15.67339</v>
      </c>
    </row>
    <row r="232" spans="1:7" ht="15">
      <c r="A232" s="263"/>
      <c r="B232" s="204"/>
      <c r="C232" s="204"/>
      <c r="D232" s="271">
        <v>610</v>
      </c>
      <c r="E232" s="207" t="s">
        <v>423</v>
      </c>
      <c r="F232" s="206">
        <f>16.0735-1.67</f>
        <v>14.4035</v>
      </c>
      <c r="G232" s="206">
        <f>17.34339-1.67</f>
        <v>15.67339</v>
      </c>
    </row>
    <row r="233" spans="1:7" ht="49.5" customHeight="1">
      <c r="A233" s="263"/>
      <c r="B233" s="204"/>
      <c r="C233" s="204" t="s">
        <v>366</v>
      </c>
      <c r="D233" s="204"/>
      <c r="E233" s="207" t="s">
        <v>307</v>
      </c>
      <c r="F233" s="206">
        <f aca="true" t="shared" si="14" ref="F233:G235">F234</f>
        <v>0</v>
      </c>
      <c r="G233" s="206">
        <f t="shared" si="14"/>
        <v>0</v>
      </c>
    </row>
    <row r="234" spans="1:7" ht="75">
      <c r="A234" s="263"/>
      <c r="B234" s="204"/>
      <c r="C234" s="204" t="s">
        <v>391</v>
      </c>
      <c r="D234" s="204"/>
      <c r="E234" s="207" t="s">
        <v>623</v>
      </c>
      <c r="F234" s="206">
        <f t="shared" si="14"/>
        <v>0</v>
      </c>
      <c r="G234" s="206">
        <f t="shared" si="14"/>
        <v>0</v>
      </c>
    </row>
    <row r="235" spans="1:7" ht="15">
      <c r="A235" s="263"/>
      <c r="B235" s="204"/>
      <c r="C235" s="204"/>
      <c r="D235" s="204">
        <v>500</v>
      </c>
      <c r="E235" s="207" t="s">
        <v>262</v>
      </c>
      <c r="F235" s="206">
        <f t="shared" si="14"/>
        <v>0</v>
      </c>
      <c r="G235" s="206">
        <f t="shared" si="14"/>
        <v>0</v>
      </c>
    </row>
    <row r="236" spans="1:7" ht="15">
      <c r="A236" s="263"/>
      <c r="B236" s="204"/>
      <c r="C236" s="204"/>
      <c r="D236" s="204">
        <v>540</v>
      </c>
      <c r="E236" s="207" t="s">
        <v>169</v>
      </c>
      <c r="F236" s="206">
        <v>0</v>
      </c>
      <c r="G236" s="206">
        <v>0</v>
      </c>
    </row>
    <row r="237" spans="1:7" ht="14.25">
      <c r="A237" s="287"/>
      <c r="B237" s="276" t="s">
        <v>429</v>
      </c>
      <c r="C237" s="276"/>
      <c r="D237" s="276"/>
      <c r="E237" s="288" t="s">
        <v>430</v>
      </c>
      <c r="F237" s="265">
        <f>F238</f>
        <v>10</v>
      </c>
      <c r="G237" s="265">
        <f>G238</f>
        <v>10</v>
      </c>
    </row>
    <row r="238" spans="1:7" ht="28.5">
      <c r="A238" s="287"/>
      <c r="B238" s="203" t="s">
        <v>431</v>
      </c>
      <c r="C238" s="203"/>
      <c r="D238" s="203"/>
      <c r="E238" s="289" t="s">
        <v>432</v>
      </c>
      <c r="F238" s="265">
        <f>F239</f>
        <v>10</v>
      </c>
      <c r="G238" s="265">
        <f>G239</f>
        <v>10</v>
      </c>
    </row>
    <row r="239" spans="1:7" ht="49.5" customHeight="1">
      <c r="A239" s="263"/>
      <c r="B239" s="204"/>
      <c r="C239" s="204" t="s">
        <v>319</v>
      </c>
      <c r="D239" s="204"/>
      <c r="E239" s="207" t="s">
        <v>205</v>
      </c>
      <c r="F239" s="206">
        <f>F240+F243</f>
        <v>10</v>
      </c>
      <c r="G239" s="206">
        <f>G240+G243</f>
        <v>10</v>
      </c>
    </row>
    <row r="240" spans="1:7" ht="52.5" customHeight="1">
      <c r="A240" s="263"/>
      <c r="B240" s="204"/>
      <c r="C240" s="204" t="s">
        <v>320</v>
      </c>
      <c r="D240" s="204"/>
      <c r="E240" s="207" t="s">
        <v>207</v>
      </c>
      <c r="F240" s="206">
        <f>F241</f>
        <v>5</v>
      </c>
      <c r="G240" s="206">
        <f>G241</f>
        <v>5</v>
      </c>
    </row>
    <row r="241" spans="1:7" ht="36" customHeight="1">
      <c r="A241" s="263"/>
      <c r="B241" s="204"/>
      <c r="C241" s="204"/>
      <c r="D241" s="204" t="s">
        <v>188</v>
      </c>
      <c r="E241" s="207" t="s">
        <v>189</v>
      </c>
      <c r="F241" s="206">
        <f>F242</f>
        <v>5</v>
      </c>
      <c r="G241" s="206">
        <f>G242</f>
        <v>5</v>
      </c>
    </row>
    <row r="242" spans="1:7" ht="15">
      <c r="A242" s="263"/>
      <c r="B242" s="204"/>
      <c r="C242" s="204"/>
      <c r="D242" s="271">
        <v>610</v>
      </c>
      <c r="E242" s="207" t="s">
        <v>423</v>
      </c>
      <c r="F242" s="206">
        <v>5</v>
      </c>
      <c r="G242" s="206">
        <v>5</v>
      </c>
    </row>
    <row r="243" spans="1:7" ht="60">
      <c r="A243" s="263"/>
      <c r="B243" s="204"/>
      <c r="C243" s="204" t="s">
        <v>321</v>
      </c>
      <c r="D243" s="204"/>
      <c r="E243" s="207" t="s">
        <v>209</v>
      </c>
      <c r="F243" s="206">
        <f>F244</f>
        <v>5</v>
      </c>
      <c r="G243" s="206">
        <f>G244</f>
        <v>5</v>
      </c>
    </row>
    <row r="244" spans="1:7" ht="46.5" customHeight="1">
      <c r="A244" s="263"/>
      <c r="B244" s="204"/>
      <c r="C244" s="204"/>
      <c r="D244" s="204" t="s">
        <v>188</v>
      </c>
      <c r="E244" s="207" t="s">
        <v>189</v>
      </c>
      <c r="F244" s="206">
        <f>F245</f>
        <v>5</v>
      </c>
      <c r="G244" s="206">
        <f>G245</f>
        <v>5</v>
      </c>
    </row>
    <row r="245" spans="1:7" ht="15">
      <c r="A245" s="263"/>
      <c r="B245" s="204"/>
      <c r="C245" s="204"/>
      <c r="D245" s="271">
        <v>610</v>
      </c>
      <c r="E245" s="207" t="s">
        <v>423</v>
      </c>
      <c r="F245" s="206">
        <v>5</v>
      </c>
      <c r="G245" s="206">
        <v>5</v>
      </c>
    </row>
    <row r="246" spans="1:7" ht="15">
      <c r="A246" s="263"/>
      <c r="B246" s="204"/>
      <c r="C246" s="204"/>
      <c r="D246" s="271"/>
      <c r="E246" s="207"/>
      <c r="F246" s="206"/>
      <c r="G246" s="206"/>
    </row>
    <row r="247" spans="1:7" ht="15">
      <c r="A247" s="263"/>
      <c r="B247" s="204"/>
      <c r="C247" s="204"/>
      <c r="D247" s="271"/>
      <c r="E247" s="207"/>
      <c r="F247" s="206"/>
      <c r="G247" s="206"/>
    </row>
    <row r="248" spans="1:7" ht="15">
      <c r="A248" s="263"/>
      <c r="B248" s="204"/>
      <c r="C248" s="204"/>
      <c r="D248" s="204"/>
      <c r="E248" s="261" t="s">
        <v>367</v>
      </c>
      <c r="F248" s="265">
        <v>133.7</v>
      </c>
      <c r="G248" s="265">
        <v>253.53</v>
      </c>
    </row>
    <row r="249" spans="1:7" ht="15">
      <c r="A249" s="263"/>
      <c r="B249" s="204"/>
      <c r="C249" s="204"/>
      <c r="D249" s="204"/>
      <c r="E249" s="264" t="s">
        <v>309</v>
      </c>
      <c r="F249" s="265">
        <f>F22+F42+F248</f>
        <v>5345.6435</v>
      </c>
      <c r="G249" s="265">
        <f>G23+G43+G128+G137+G154+G169+G198+G222+G237+G248</f>
        <v>5070.543389999999</v>
      </c>
    </row>
    <row r="250" spans="1:7" ht="15">
      <c r="A250" s="248"/>
      <c r="B250" s="249"/>
      <c r="C250" s="249"/>
      <c r="D250" s="249"/>
      <c r="E250" s="250"/>
      <c r="F250" s="249"/>
      <c r="G250" s="249"/>
    </row>
    <row r="251" spans="1:7" ht="15">
      <c r="A251" s="248"/>
      <c r="B251" s="249"/>
      <c r="C251" s="249"/>
      <c r="D251" s="249"/>
      <c r="E251" s="250"/>
      <c r="F251" s="249"/>
      <c r="G251" s="249"/>
    </row>
    <row r="252" spans="1:7" ht="15">
      <c r="A252" s="248"/>
      <c r="B252" s="249"/>
      <c r="C252" s="249"/>
      <c r="D252" s="249"/>
      <c r="E252" s="250"/>
      <c r="F252" s="249"/>
      <c r="G252" s="249"/>
    </row>
    <row r="253" spans="1:7" s="40" customFormat="1" ht="15">
      <c r="A253" s="248"/>
      <c r="B253" s="249"/>
      <c r="C253" s="249"/>
      <c r="D253" s="249"/>
      <c r="E253" s="250"/>
      <c r="F253" s="249"/>
      <c r="G253" s="249"/>
    </row>
    <row r="254" spans="1:7" ht="15">
      <c r="A254" s="248"/>
      <c r="B254" s="249"/>
      <c r="C254" s="249"/>
      <c r="D254" s="249"/>
      <c r="E254" s="250"/>
      <c r="F254" s="249"/>
      <c r="G254" s="249"/>
    </row>
    <row r="255" spans="1:7" ht="15">
      <c r="A255" s="248"/>
      <c r="B255" s="249"/>
      <c r="C255" s="249"/>
      <c r="D255" s="249"/>
      <c r="E255" s="250"/>
      <c r="F255" s="290"/>
      <c r="G255" s="290"/>
    </row>
    <row r="256" spans="1:7" ht="15">
      <c r="A256" s="248"/>
      <c r="B256" s="249"/>
      <c r="C256" s="249"/>
      <c r="D256" s="249"/>
      <c r="E256" s="250"/>
      <c r="F256" s="249"/>
      <c r="G256" s="249"/>
    </row>
    <row r="257" spans="6:7" ht="15">
      <c r="F257" s="63"/>
      <c r="G257" s="63"/>
    </row>
  </sheetData>
  <sheetProtection selectLockedCells="1" selectUnlockedCells="1"/>
  <mergeCells count="10">
    <mergeCell ref="A7:G7"/>
    <mergeCell ref="A8:G8"/>
    <mergeCell ref="A9:G9"/>
    <mergeCell ref="A12:A21"/>
    <mergeCell ref="B12:B21"/>
    <mergeCell ref="C12:C21"/>
    <mergeCell ref="D12:D21"/>
    <mergeCell ref="E12:E21"/>
    <mergeCell ref="F12:F21"/>
    <mergeCell ref="G12:G21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5"/>
  <sheetViews>
    <sheetView zoomScale="80" zoomScaleNormal="80" zoomScalePageLayoutView="0" workbookViewId="0" topLeftCell="C1">
      <selection activeCell="F5" sqref="F5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spans="1:3" ht="15">
      <c r="A1" s="237"/>
      <c r="B1" s="237"/>
      <c r="C1" s="175" t="s">
        <v>527</v>
      </c>
    </row>
    <row r="2" spans="1:3" ht="15">
      <c r="A2" s="237"/>
      <c r="B2" s="237"/>
      <c r="C2" s="175" t="s">
        <v>1</v>
      </c>
    </row>
    <row r="3" spans="1:3" ht="15">
      <c r="A3" s="237"/>
      <c r="B3" s="237"/>
      <c r="C3" s="175" t="s">
        <v>2</v>
      </c>
    </row>
    <row r="4" spans="1:3" ht="15">
      <c r="A4" s="237"/>
      <c r="B4" s="237"/>
      <c r="C4" s="175" t="s">
        <v>662</v>
      </c>
    </row>
    <row r="5" spans="1:3" ht="12.75">
      <c r="A5" s="237"/>
      <c r="B5" s="237"/>
      <c r="C5" s="237"/>
    </row>
    <row r="6" spans="1:3" ht="12.75">
      <c r="A6" s="237"/>
      <c r="B6" s="237"/>
      <c r="C6" s="237"/>
    </row>
    <row r="7" spans="1:3" ht="39.75" customHeight="1">
      <c r="A7" s="291" t="s">
        <v>528</v>
      </c>
      <c r="B7" s="291"/>
      <c r="C7" s="291"/>
    </row>
    <row r="8" spans="1:3" ht="12.75">
      <c r="A8" s="237"/>
      <c r="B8" s="237"/>
      <c r="C8" s="237"/>
    </row>
    <row r="9" spans="1:3" ht="37.5">
      <c r="A9" s="292" t="s">
        <v>5</v>
      </c>
      <c r="B9" s="293" t="s">
        <v>529</v>
      </c>
      <c r="C9" s="293" t="s">
        <v>530</v>
      </c>
    </row>
    <row r="10" spans="1:3" ht="37.5">
      <c r="A10" s="292" t="s">
        <v>10</v>
      </c>
      <c r="B10" s="294" t="s">
        <v>614</v>
      </c>
      <c r="C10" s="295">
        <f>C11+C12+C13+C14</f>
        <v>580.7428</v>
      </c>
    </row>
    <row r="11" spans="1:3" ht="97.5" customHeight="1">
      <c r="A11" s="296" t="s">
        <v>531</v>
      </c>
      <c r="B11" s="297" t="s">
        <v>532</v>
      </c>
      <c r="C11" s="298">
        <v>0</v>
      </c>
    </row>
    <row r="12" spans="1:3" ht="75" customHeight="1">
      <c r="A12" s="296" t="s">
        <v>533</v>
      </c>
      <c r="B12" s="299" t="s">
        <v>534</v>
      </c>
      <c r="C12" s="298">
        <v>0</v>
      </c>
    </row>
    <row r="13" spans="1:3" ht="79.5" customHeight="1">
      <c r="A13" s="296" t="s">
        <v>535</v>
      </c>
      <c r="B13" s="299" t="s">
        <v>536</v>
      </c>
      <c r="C13" s="298">
        <f>300.1-135.9</f>
        <v>164.20000000000002</v>
      </c>
    </row>
    <row r="14" spans="1:3" ht="75">
      <c r="A14" s="296" t="s">
        <v>537</v>
      </c>
      <c r="B14" s="299" t="s">
        <v>538</v>
      </c>
      <c r="C14" s="298">
        <f>537.5-70.9572-50</f>
        <v>416.5428</v>
      </c>
    </row>
    <row r="15" spans="1:3" ht="12.75">
      <c r="A15" s="237"/>
      <c r="B15" s="237"/>
      <c r="C15" s="237"/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5"/>
  <sheetViews>
    <sheetView zoomScale="80" zoomScaleNormal="80"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2"/>
      <c r="D1" s="105" t="s">
        <v>539</v>
      </c>
    </row>
    <row r="2" spans="3:4" ht="15">
      <c r="C2" s="2"/>
      <c r="D2" s="105" t="s">
        <v>1</v>
      </c>
    </row>
    <row r="3" spans="3:4" ht="15">
      <c r="C3" s="2"/>
      <c r="D3" s="105" t="s">
        <v>2</v>
      </c>
    </row>
    <row r="4" spans="3:4" ht="15">
      <c r="C4" s="2"/>
      <c r="D4" s="105" t="s">
        <v>662</v>
      </c>
    </row>
    <row r="7" spans="1:4" ht="33" customHeight="1">
      <c r="A7" s="231" t="s">
        <v>540</v>
      </c>
      <c r="B7" s="231"/>
      <c r="C7" s="231"/>
      <c r="D7" s="231"/>
    </row>
    <row r="9" spans="1:4" ht="37.5">
      <c r="A9" s="87" t="s">
        <v>5</v>
      </c>
      <c r="B9" s="88" t="s">
        <v>529</v>
      </c>
      <c r="C9" s="88" t="s">
        <v>530</v>
      </c>
      <c r="D9" s="88" t="s">
        <v>530</v>
      </c>
    </row>
    <row r="10" spans="1:4" ht="37.5">
      <c r="A10" s="87" t="s">
        <v>10</v>
      </c>
      <c r="B10" s="89" t="s">
        <v>614</v>
      </c>
      <c r="C10" s="163">
        <f>C11+C12+C13+C14</f>
        <v>1377.3000000000002</v>
      </c>
      <c r="D10" s="163">
        <f>D11+D12+D13+D14</f>
        <v>1121.6</v>
      </c>
    </row>
    <row r="11" spans="1:4" ht="93.75">
      <c r="A11" s="90" t="s">
        <v>531</v>
      </c>
      <c r="B11" s="91" t="s">
        <v>532</v>
      </c>
      <c r="C11" s="164">
        <v>0</v>
      </c>
      <c r="D11" s="164">
        <v>0</v>
      </c>
    </row>
    <row r="12" spans="1:4" ht="75">
      <c r="A12" s="90" t="s">
        <v>533</v>
      </c>
      <c r="B12" s="92" t="s">
        <v>534</v>
      </c>
      <c r="C12" s="164">
        <v>0</v>
      </c>
      <c r="D12" s="164">
        <v>0</v>
      </c>
    </row>
    <row r="13" spans="1:4" ht="75">
      <c r="A13" s="90" t="s">
        <v>535</v>
      </c>
      <c r="B13" s="92" t="s">
        <v>536</v>
      </c>
      <c r="C13" s="164">
        <f>400+189.2</f>
        <v>589.2</v>
      </c>
      <c r="D13" s="164">
        <f>370+394-250.3</f>
        <v>513.7</v>
      </c>
    </row>
    <row r="14" spans="1:4" ht="75">
      <c r="A14" s="90" t="s">
        <v>537</v>
      </c>
      <c r="B14" s="92" t="s">
        <v>538</v>
      </c>
      <c r="C14" s="163">
        <v>788.1</v>
      </c>
      <c r="D14" s="165">
        <v>607.9</v>
      </c>
    </row>
    <row r="15" spans="3:4" ht="15.75">
      <c r="C15" s="93"/>
      <c r="D15" s="94"/>
    </row>
  </sheetData>
  <sheetProtection selectLockedCells="1" selectUnlockedCells="1"/>
  <mergeCells count="1">
    <mergeCell ref="A7:D7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25">
      <selection activeCell="F7" sqref="F7"/>
    </sheetView>
  </sheetViews>
  <sheetFormatPr defaultColWidth="9.00390625" defaultRowHeight="12.75"/>
  <cols>
    <col min="1" max="1" width="8.625" style="64" customWidth="1"/>
    <col min="2" max="2" width="52.75390625" style="64" customWidth="1"/>
    <col min="3" max="3" width="0" style="85" hidden="1" customWidth="1"/>
    <col min="4" max="4" width="27.625" style="85" customWidth="1"/>
  </cols>
  <sheetData>
    <row r="1" spans="1:4" ht="15">
      <c r="A1" s="301"/>
      <c r="B1" s="301"/>
      <c r="C1" s="302"/>
      <c r="D1" s="195" t="s">
        <v>522</v>
      </c>
    </row>
    <row r="2" spans="1:4" ht="15">
      <c r="A2" s="301"/>
      <c r="B2" s="301"/>
      <c r="C2" s="302"/>
      <c r="D2" s="195" t="s">
        <v>1</v>
      </c>
    </row>
    <row r="3" spans="1:4" ht="15">
      <c r="A3" s="301"/>
      <c r="B3" s="301"/>
      <c r="C3" s="302"/>
      <c r="D3" s="195" t="s">
        <v>2</v>
      </c>
    </row>
    <row r="4" spans="1:4" ht="15">
      <c r="A4" s="301"/>
      <c r="B4" s="301"/>
      <c r="C4" s="302"/>
      <c r="D4" s="195" t="s">
        <v>662</v>
      </c>
    </row>
    <row r="5" spans="1:4" ht="15">
      <c r="A5" s="301"/>
      <c r="B5" s="301"/>
      <c r="C5" s="302"/>
      <c r="D5" s="249"/>
    </row>
    <row r="6" spans="1:4" ht="12.75">
      <c r="A6" s="301"/>
      <c r="B6" s="301"/>
      <c r="C6" s="302"/>
      <c r="D6" s="302"/>
    </row>
    <row r="7" spans="1:4" ht="15">
      <c r="A7" s="303"/>
      <c r="B7" s="303"/>
      <c r="C7" s="303"/>
      <c r="D7" s="303"/>
    </row>
    <row r="8" spans="1:4" ht="13.5" customHeight="1">
      <c r="A8" s="304" t="s">
        <v>523</v>
      </c>
      <c r="B8" s="304"/>
      <c r="C8" s="304"/>
      <c r="D8" s="304"/>
    </row>
    <row r="9" spans="1:4" ht="43.5" customHeight="1">
      <c r="A9" s="304"/>
      <c r="B9" s="304"/>
      <c r="C9" s="304"/>
      <c r="D9" s="304"/>
    </row>
    <row r="10" spans="1:4" ht="12.75">
      <c r="A10" s="301"/>
      <c r="B10" s="301"/>
      <c r="C10" s="302"/>
      <c r="D10" s="302"/>
    </row>
    <row r="11" spans="1:4" ht="13.5" customHeight="1">
      <c r="A11" s="305" t="s">
        <v>5</v>
      </c>
      <c r="B11" s="305" t="s">
        <v>513</v>
      </c>
      <c r="C11" s="306" t="s">
        <v>524</v>
      </c>
      <c r="D11" s="306"/>
    </row>
    <row r="12" spans="1:4" ht="45">
      <c r="A12" s="307">
        <v>1</v>
      </c>
      <c r="B12" s="266" t="s">
        <v>286</v>
      </c>
      <c r="C12" s="308">
        <v>63.5</v>
      </c>
      <c r="D12" s="308"/>
    </row>
    <row r="13" spans="1:4" ht="60">
      <c r="A13" s="307">
        <v>2</v>
      </c>
      <c r="B13" s="266" t="s">
        <v>287</v>
      </c>
      <c r="C13" s="309"/>
      <c r="D13" s="310">
        <v>83.15085</v>
      </c>
    </row>
    <row r="14" spans="1:4" ht="45">
      <c r="A14" s="307">
        <v>3</v>
      </c>
      <c r="B14" s="279" t="s">
        <v>260</v>
      </c>
      <c r="C14" s="311">
        <v>16.385</v>
      </c>
      <c r="D14" s="311"/>
    </row>
    <row r="15" spans="1:4" ht="45">
      <c r="A15" s="307">
        <v>4</v>
      </c>
      <c r="B15" s="279" t="s">
        <v>525</v>
      </c>
      <c r="C15" s="312"/>
      <c r="D15" s="313">
        <v>0</v>
      </c>
    </row>
    <row r="16" spans="1:4" ht="75.75" customHeight="1">
      <c r="A16" s="307">
        <v>5</v>
      </c>
      <c r="B16" s="314" t="s">
        <v>308</v>
      </c>
      <c r="C16" s="312"/>
      <c r="D16" s="313">
        <v>160</v>
      </c>
    </row>
    <row r="17" spans="1:4" ht="60">
      <c r="A17" s="307">
        <v>6</v>
      </c>
      <c r="B17" s="266" t="s">
        <v>526</v>
      </c>
      <c r="C17" s="312"/>
      <c r="D17" s="313">
        <v>0</v>
      </c>
    </row>
    <row r="18" spans="1:4" ht="15">
      <c r="A18" s="307"/>
      <c r="B18" s="279"/>
      <c r="C18" s="312"/>
      <c r="D18" s="313"/>
    </row>
    <row r="19" spans="1:4" s="40" customFormat="1" ht="14.25">
      <c r="A19" s="315"/>
      <c r="B19" s="316" t="s">
        <v>8</v>
      </c>
      <c r="C19" s="317">
        <f>SUM(C12:D17)</f>
        <v>323.03585</v>
      </c>
      <c r="D19" s="317"/>
    </row>
    <row r="20" spans="1:4" ht="12.75">
      <c r="A20" s="318"/>
      <c r="B20" s="318"/>
      <c r="C20" s="319"/>
      <c r="D20" s="319"/>
    </row>
    <row r="21" spans="1:4" ht="12.75">
      <c r="A21" s="318"/>
      <c r="B21" s="318"/>
      <c r="C21" s="319"/>
      <c r="D21" s="319"/>
    </row>
    <row r="22" spans="1:4" ht="40.5" customHeight="1">
      <c r="A22" s="318"/>
      <c r="B22" s="318"/>
      <c r="C22" s="319"/>
      <c r="D22" s="319"/>
    </row>
    <row r="23" spans="1:4" ht="12.75">
      <c r="A23" s="318"/>
      <c r="B23" s="318"/>
      <c r="C23" s="320"/>
      <c r="D23" s="320"/>
    </row>
    <row r="24" spans="1:4" ht="12.75">
      <c r="A24" s="318"/>
      <c r="B24" s="318"/>
      <c r="C24" s="320"/>
      <c r="D24" s="320"/>
    </row>
    <row r="25" spans="1:4" ht="12.75">
      <c r="A25" s="318"/>
      <c r="B25" s="318"/>
      <c r="C25" s="320"/>
      <c r="D25" s="320"/>
    </row>
    <row r="26" spans="1:4" ht="12.75">
      <c r="A26" s="318"/>
      <c r="B26" s="318"/>
      <c r="C26" s="320"/>
      <c r="D26" s="320"/>
    </row>
    <row r="27" spans="1:4" ht="12.75">
      <c r="A27" s="318"/>
      <c r="B27" s="318"/>
      <c r="C27" s="320"/>
      <c r="D27" s="320"/>
    </row>
    <row r="28" spans="1:4" ht="12.75">
      <c r="A28" s="318"/>
      <c r="B28" s="318"/>
      <c r="C28" s="320"/>
      <c r="D28" s="320"/>
    </row>
    <row r="29" spans="1:4" ht="12.75">
      <c r="A29" s="318"/>
      <c r="B29" s="318"/>
      <c r="C29" s="320"/>
      <c r="D29" s="320"/>
    </row>
    <row r="30" spans="1:4" ht="12.75">
      <c r="A30" s="318"/>
      <c r="B30" s="318"/>
      <c r="C30" s="320"/>
      <c r="D30" s="320"/>
    </row>
    <row r="31" spans="1:4" ht="12.75">
      <c r="A31" s="318"/>
      <c r="B31" s="318"/>
      <c r="C31" s="320"/>
      <c r="D31" s="320"/>
    </row>
    <row r="32" spans="1:4" ht="12.75">
      <c r="A32" s="318"/>
      <c r="B32" s="318"/>
      <c r="C32" s="320"/>
      <c r="D32" s="320"/>
    </row>
    <row r="33" spans="1:4" ht="12.75">
      <c r="A33" s="318"/>
      <c r="B33" s="318"/>
      <c r="C33" s="320"/>
      <c r="D33" s="320"/>
    </row>
    <row r="34" spans="1:4" ht="12.75">
      <c r="A34" s="69"/>
      <c r="B34" s="69"/>
      <c r="C34" s="70"/>
      <c r="D34" s="70"/>
    </row>
    <row r="35" spans="1:4" ht="12.75">
      <c r="A35" s="69"/>
      <c r="B35" s="69"/>
      <c r="C35" s="70"/>
      <c r="D35" s="70"/>
    </row>
    <row r="36" spans="1:4" ht="12.75">
      <c r="A36" s="69"/>
      <c r="B36" s="69"/>
      <c r="C36" s="70"/>
      <c r="D36" s="70"/>
    </row>
    <row r="37" spans="1:4" ht="12.75">
      <c r="A37" s="69"/>
      <c r="B37" s="69"/>
      <c r="C37" s="70"/>
      <c r="D37" s="70"/>
    </row>
    <row r="38" spans="1:4" ht="12.75">
      <c r="A38" s="69"/>
      <c r="B38" s="69"/>
      <c r="C38" s="70"/>
      <c r="D38" s="70"/>
    </row>
    <row r="39" spans="1:4" ht="12.75">
      <c r="A39" s="69"/>
      <c r="B39" s="69"/>
      <c r="C39" s="70"/>
      <c r="D39" s="70"/>
    </row>
    <row r="40" spans="1:4" ht="12.75">
      <c r="A40" s="69"/>
      <c r="B40" s="69"/>
      <c r="C40" s="70"/>
      <c r="D40" s="70"/>
    </row>
    <row r="41" spans="1:4" ht="12.75">
      <c r="A41" s="69"/>
      <c r="B41" s="69"/>
      <c r="C41" s="70"/>
      <c r="D41" s="70"/>
    </row>
    <row r="42" spans="1:4" ht="12.75">
      <c r="A42" s="69"/>
      <c r="B42" s="69"/>
      <c r="C42" s="70"/>
      <c r="D42" s="70"/>
    </row>
    <row r="43" spans="1:4" ht="12.75">
      <c r="A43" s="69"/>
      <c r="B43" s="69"/>
      <c r="C43" s="70"/>
      <c r="D43" s="70"/>
    </row>
    <row r="44" spans="1:4" ht="12.75">
      <c r="A44" s="69"/>
      <c r="B44" s="69"/>
      <c r="C44" s="70"/>
      <c r="D44" s="70"/>
    </row>
    <row r="45" spans="1:4" ht="12.75">
      <c r="A45" s="69"/>
      <c r="B45" s="69"/>
      <c r="C45" s="70"/>
      <c r="D45" s="70"/>
    </row>
    <row r="46" spans="1:4" ht="12.75">
      <c r="A46" s="69"/>
      <c r="B46" s="69"/>
      <c r="C46" s="70"/>
      <c r="D46" s="70"/>
    </row>
    <row r="47" spans="1:4" ht="12.75">
      <c r="A47" s="69"/>
      <c r="B47" s="69"/>
      <c r="C47" s="70"/>
      <c r="D47" s="70"/>
    </row>
    <row r="48" spans="1:4" ht="12.75">
      <c r="A48" s="69"/>
      <c r="B48" s="69"/>
      <c r="C48" s="70"/>
      <c r="D48" s="70"/>
    </row>
    <row r="49" spans="1:4" ht="12.75">
      <c r="A49" s="69"/>
      <c r="B49" s="69"/>
      <c r="C49" s="70"/>
      <c r="D49" s="70"/>
    </row>
    <row r="50" spans="1:4" ht="12.75">
      <c r="A50" s="69"/>
      <c r="B50" s="69"/>
      <c r="C50" s="70"/>
      <c r="D50" s="70"/>
    </row>
    <row r="51" spans="1:4" ht="12.75">
      <c r="A51" s="69"/>
      <c r="B51" s="69"/>
      <c r="C51" s="70"/>
      <c r="D51" s="70"/>
    </row>
    <row r="52" spans="1:4" ht="12.75">
      <c r="A52" s="69"/>
      <c r="B52" s="69"/>
      <c r="C52" s="70"/>
      <c r="D52" s="70"/>
    </row>
    <row r="53" spans="1:4" ht="12.75">
      <c r="A53" s="69"/>
      <c r="B53" s="69"/>
      <c r="C53" s="70"/>
      <c r="D53" s="70"/>
    </row>
    <row r="54" spans="1:4" ht="12.75">
      <c r="A54" s="69"/>
      <c r="B54" s="69"/>
      <c r="C54" s="70"/>
      <c r="D54" s="70"/>
    </row>
    <row r="55" spans="1:4" ht="12.75">
      <c r="A55" s="69"/>
      <c r="B55" s="69"/>
      <c r="C55" s="70"/>
      <c r="D55" s="70"/>
    </row>
    <row r="56" spans="1:4" ht="12.75">
      <c r="A56" s="69"/>
      <c r="B56" s="69"/>
      <c r="C56" s="70"/>
      <c r="D56" s="70"/>
    </row>
    <row r="57" spans="1:4" ht="12.75">
      <c r="A57" s="69"/>
      <c r="B57" s="69"/>
      <c r="C57" s="70"/>
      <c r="D57" s="70"/>
    </row>
    <row r="58" spans="1:4" ht="12.75">
      <c r="A58" s="69"/>
      <c r="B58" s="69"/>
      <c r="C58" s="70"/>
      <c r="D58" s="70"/>
    </row>
    <row r="59" spans="1:4" ht="12.75">
      <c r="A59" s="69"/>
      <c r="B59" s="69"/>
      <c r="C59" s="70"/>
      <c r="D59" s="70"/>
    </row>
    <row r="60" spans="1:4" ht="12.75">
      <c r="A60" s="69"/>
      <c r="B60" s="69"/>
      <c r="C60" s="70"/>
      <c r="D60" s="70"/>
    </row>
    <row r="61" spans="1:4" ht="12.75">
      <c r="A61" s="69"/>
      <c r="B61" s="69"/>
      <c r="C61" s="70"/>
      <c r="D61" s="70"/>
    </row>
    <row r="62" spans="1:4" ht="12.75">
      <c r="A62" s="69"/>
      <c r="B62" s="69"/>
      <c r="C62" s="70"/>
      <c r="D62" s="70"/>
    </row>
    <row r="63" spans="1:4" ht="12.75">
      <c r="A63" s="69"/>
      <c r="B63" s="69"/>
      <c r="C63" s="70"/>
      <c r="D63" s="70"/>
    </row>
    <row r="64" spans="1:4" ht="12.75">
      <c r="A64" s="69"/>
      <c r="B64" s="69"/>
      <c r="C64" s="70"/>
      <c r="D64" s="70"/>
    </row>
    <row r="65" spans="1:4" ht="12.75">
      <c r="A65" s="69"/>
      <c r="B65" s="69"/>
      <c r="C65" s="70"/>
      <c r="D65" s="70"/>
    </row>
    <row r="66" spans="1:4" ht="12.75">
      <c r="A66" s="69"/>
      <c r="B66" s="69"/>
      <c r="C66" s="70"/>
      <c r="D66" s="70"/>
    </row>
    <row r="67" spans="1:4" ht="12.75">
      <c r="A67" s="69"/>
      <c r="B67" s="69"/>
      <c r="C67" s="70"/>
      <c r="D67" s="70"/>
    </row>
    <row r="68" spans="1:4" ht="12.75">
      <c r="A68" s="69"/>
      <c r="B68" s="69"/>
      <c r="C68" s="70"/>
      <c r="D68" s="70"/>
    </row>
    <row r="69" spans="1:4" ht="12.75">
      <c r="A69" s="69"/>
      <c r="B69" s="69"/>
      <c r="C69" s="70"/>
      <c r="D69" s="70"/>
    </row>
    <row r="70" spans="1:4" ht="12.75">
      <c r="A70" s="69"/>
      <c r="B70" s="69"/>
      <c r="C70" s="70"/>
      <c r="D70" s="70"/>
    </row>
    <row r="71" spans="1:4" ht="12.75">
      <c r="A71" s="69"/>
      <c r="B71" s="69"/>
      <c r="C71" s="70"/>
      <c r="D71" s="70"/>
    </row>
    <row r="72" spans="1:4" ht="12.75">
      <c r="A72" s="69"/>
      <c r="B72" s="69"/>
      <c r="C72" s="70"/>
      <c r="D72" s="70"/>
    </row>
    <row r="73" spans="1:4" ht="12.75">
      <c r="A73" s="69"/>
      <c r="B73" s="69"/>
      <c r="C73" s="70"/>
      <c r="D73" s="70"/>
    </row>
    <row r="74" spans="1:4" ht="12.75">
      <c r="A74" s="69"/>
      <c r="B74" s="69"/>
      <c r="C74" s="70"/>
      <c r="D74" s="70"/>
    </row>
    <row r="75" spans="1:4" ht="12.75">
      <c r="A75" s="69"/>
      <c r="B75" s="69"/>
      <c r="C75" s="70"/>
      <c r="D75" s="70"/>
    </row>
    <row r="76" spans="1:4" ht="12.75">
      <c r="A76" s="69"/>
      <c r="B76" s="69"/>
      <c r="C76" s="70"/>
      <c r="D76" s="70"/>
    </row>
    <row r="77" spans="1:4" ht="12.75">
      <c r="A77" s="69"/>
      <c r="B77" s="69"/>
      <c r="C77" s="70"/>
      <c r="D77" s="70"/>
    </row>
    <row r="78" spans="1:4" ht="12.75">
      <c r="A78" s="69"/>
      <c r="B78" s="69"/>
      <c r="C78" s="70"/>
      <c r="D78" s="70"/>
    </row>
    <row r="79" spans="1:4" ht="12.75">
      <c r="A79" s="69"/>
      <c r="B79" s="69"/>
      <c r="C79" s="70"/>
      <c r="D79" s="70"/>
    </row>
    <row r="80" spans="1:4" ht="12.75">
      <c r="A80" s="69"/>
      <c r="B80" s="69"/>
      <c r="C80" s="70"/>
      <c r="D80" s="70"/>
    </row>
    <row r="81" spans="1:4" ht="12.75">
      <c r="A81" s="69"/>
      <c r="B81" s="69"/>
      <c r="C81" s="70"/>
      <c r="D81" s="70"/>
    </row>
    <row r="82" spans="1:4" ht="12.75">
      <c r="A82" s="69"/>
      <c r="B82" s="69"/>
      <c r="C82" s="70"/>
      <c r="D82" s="70"/>
    </row>
    <row r="83" spans="1:4" ht="12.75">
      <c r="A83" s="69"/>
      <c r="B83" s="69"/>
      <c r="C83" s="70"/>
      <c r="D83" s="70"/>
    </row>
    <row r="84" spans="1:4" ht="12.75">
      <c r="A84" s="69"/>
      <c r="B84" s="69"/>
      <c r="C84" s="70"/>
      <c r="D84" s="70"/>
    </row>
    <row r="85" spans="1:4" ht="12.75">
      <c r="A85" s="69"/>
      <c r="B85" s="69"/>
      <c r="C85" s="70"/>
      <c r="D85" s="70"/>
    </row>
    <row r="86" spans="1:4" ht="12.75">
      <c r="A86" s="69"/>
      <c r="B86" s="69"/>
      <c r="C86" s="70"/>
      <c r="D86" s="70"/>
    </row>
    <row r="87" spans="1:4" ht="12.75">
      <c r="A87" s="69"/>
      <c r="B87" s="69"/>
      <c r="C87" s="70"/>
      <c r="D87" s="70"/>
    </row>
    <row r="88" spans="1:4" ht="12.75">
      <c r="A88" s="69"/>
      <c r="B88" s="69"/>
      <c r="C88" s="70"/>
      <c r="D88" s="70"/>
    </row>
    <row r="89" spans="1:4" ht="12.75">
      <c r="A89" s="69"/>
      <c r="B89" s="69"/>
      <c r="C89" s="70"/>
      <c r="D89" s="70"/>
    </row>
    <row r="90" spans="1:4" ht="12.75">
      <c r="A90" s="69"/>
      <c r="B90" s="69"/>
      <c r="C90" s="70"/>
      <c r="D90" s="70"/>
    </row>
    <row r="91" spans="1:4" ht="12.75">
      <c r="A91" s="69"/>
      <c r="B91" s="69"/>
      <c r="C91" s="70"/>
      <c r="D91" s="70"/>
    </row>
    <row r="92" spans="1:4" ht="12.75">
      <c r="A92" s="69"/>
      <c r="B92" s="69"/>
      <c r="C92" s="70"/>
      <c r="D92" s="70"/>
    </row>
    <row r="93" spans="1:4" ht="12.75">
      <c r="A93" s="69"/>
      <c r="B93" s="69"/>
      <c r="C93" s="70"/>
      <c r="D93" s="70"/>
    </row>
    <row r="94" spans="1:4" ht="12.75">
      <c r="A94" s="69"/>
      <c r="B94" s="69"/>
      <c r="C94" s="70"/>
      <c r="D94" s="70"/>
    </row>
    <row r="95" spans="3:4" ht="12.75">
      <c r="C95" s="65"/>
      <c r="D95" s="65"/>
    </row>
    <row r="96" spans="3:4" ht="12.75">
      <c r="C96" s="65"/>
      <c r="D96" s="65"/>
    </row>
    <row r="97" spans="3:4" ht="12.75">
      <c r="C97" s="65"/>
      <c r="D97" s="65"/>
    </row>
    <row r="98" spans="3:4" ht="12.75">
      <c r="C98" s="65"/>
      <c r="D98" s="65"/>
    </row>
    <row r="99" spans="3:4" ht="12.75">
      <c r="C99" s="65"/>
      <c r="D99" s="65"/>
    </row>
    <row r="100" spans="3:4" ht="12.75">
      <c r="C100" s="65"/>
      <c r="D100" s="65"/>
    </row>
    <row r="101" spans="3:4" ht="12.75">
      <c r="C101" s="65"/>
      <c r="D101" s="65"/>
    </row>
    <row r="102" spans="3:4" ht="12.75">
      <c r="C102" s="65"/>
      <c r="D102" s="65"/>
    </row>
    <row r="103" spans="3:4" ht="12.75">
      <c r="C103" s="65"/>
      <c r="D103" s="65"/>
    </row>
    <row r="104" spans="3:4" ht="12.75">
      <c r="C104" s="65"/>
      <c r="D104" s="65"/>
    </row>
    <row r="105" spans="3:4" ht="12.75">
      <c r="C105" s="65"/>
      <c r="D105" s="65"/>
    </row>
    <row r="106" spans="3:4" ht="12.75">
      <c r="C106" s="65"/>
      <c r="D106" s="65"/>
    </row>
    <row r="107" spans="3:4" ht="12.75">
      <c r="C107" s="65"/>
      <c r="D107" s="65"/>
    </row>
    <row r="108" spans="3:4" ht="12.75">
      <c r="C108" s="65"/>
      <c r="D108" s="65"/>
    </row>
    <row r="109" spans="3:4" ht="12.75">
      <c r="C109" s="65"/>
      <c r="D109" s="65"/>
    </row>
    <row r="110" spans="3:4" ht="12.75">
      <c r="C110" s="65"/>
      <c r="D110" s="65"/>
    </row>
    <row r="111" spans="3:4" ht="12.75">
      <c r="C111" s="65"/>
      <c r="D111" s="65"/>
    </row>
    <row r="112" spans="3:4" ht="12.75">
      <c r="C112" s="65"/>
      <c r="D112" s="65"/>
    </row>
    <row r="113" spans="3:4" ht="12.75">
      <c r="C113" s="65"/>
      <c r="D113" s="65"/>
    </row>
    <row r="114" spans="3:4" ht="12.75">
      <c r="C114" s="65"/>
      <c r="D114" s="65"/>
    </row>
    <row r="115" spans="3:4" ht="12.75">
      <c r="C115" s="65"/>
      <c r="D115" s="65"/>
    </row>
    <row r="116" spans="3:4" ht="12.75">
      <c r="C116" s="65"/>
      <c r="D116" s="65"/>
    </row>
    <row r="117" spans="3:4" ht="12.75">
      <c r="C117" s="65"/>
      <c r="D117" s="65"/>
    </row>
  </sheetData>
  <sheetProtection selectLockedCells="1" selectUnlockedCells="1"/>
  <mergeCells count="6">
    <mergeCell ref="A7:D7"/>
    <mergeCell ref="A8:D9"/>
    <mergeCell ref="C11:D11"/>
    <mergeCell ref="C12:D12"/>
    <mergeCell ref="C14:D14"/>
    <mergeCell ref="C19:D19"/>
  </mergeCells>
  <printOptions/>
  <pageMargins left="0.5902777777777778" right="0.39375" top="0.5902777777777778" bottom="0.5902777777777778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40">
      <selection activeCell="E1" sqref="A1:E40"/>
    </sheetView>
  </sheetViews>
  <sheetFormatPr defaultColWidth="9.00390625" defaultRowHeight="12.75"/>
  <cols>
    <col min="1" max="1" width="8.625" style="4" customWidth="1"/>
    <col min="2" max="2" width="52.75390625" style="4" customWidth="1"/>
    <col min="3" max="3" width="0" style="5" hidden="1" customWidth="1"/>
    <col min="4" max="5" width="27.625" style="5" customWidth="1"/>
  </cols>
  <sheetData>
    <row r="1" spans="1:5" ht="15">
      <c r="A1" s="322"/>
      <c r="B1" s="322"/>
      <c r="C1" s="249"/>
      <c r="D1" s="195"/>
      <c r="E1" s="195" t="s">
        <v>541</v>
      </c>
    </row>
    <row r="2" spans="1:5" ht="15">
      <c r="A2" s="322"/>
      <c r="B2" s="322"/>
      <c r="C2" s="249"/>
      <c r="D2" s="195"/>
      <c r="E2" s="195" t="s">
        <v>1</v>
      </c>
    </row>
    <row r="3" spans="1:5" ht="15">
      <c r="A3" s="322"/>
      <c r="B3" s="322"/>
      <c r="C3" s="249"/>
      <c r="D3" s="195"/>
      <c r="E3" s="195" t="s">
        <v>2</v>
      </c>
    </row>
    <row r="4" spans="1:5" ht="15">
      <c r="A4" s="322"/>
      <c r="B4" s="322"/>
      <c r="C4" s="249"/>
      <c r="D4" s="195"/>
      <c r="E4" s="195" t="s">
        <v>662</v>
      </c>
    </row>
    <row r="5" spans="1:5" ht="15">
      <c r="A5" s="322"/>
      <c r="B5" s="322"/>
      <c r="C5" s="249"/>
      <c r="D5" s="249"/>
      <c r="E5" s="249"/>
    </row>
    <row r="6" spans="1:5" ht="15">
      <c r="A6" s="322"/>
      <c r="B6" s="322"/>
      <c r="C6" s="249"/>
      <c r="D6" s="249"/>
      <c r="E6" s="249"/>
    </row>
    <row r="7" spans="1:5" ht="15">
      <c r="A7" s="303"/>
      <c r="B7" s="303"/>
      <c r="C7" s="303"/>
      <c r="D7" s="303"/>
      <c r="E7" s="249"/>
    </row>
    <row r="8" spans="1:5" ht="12.75" customHeight="1">
      <c r="A8" s="304" t="s">
        <v>542</v>
      </c>
      <c r="B8" s="304"/>
      <c r="C8" s="304"/>
      <c r="D8" s="304"/>
      <c r="E8" s="304"/>
    </row>
    <row r="9" spans="1:5" ht="30" customHeight="1">
      <c r="A9" s="304"/>
      <c r="B9" s="304"/>
      <c r="C9" s="304"/>
      <c r="D9" s="304"/>
      <c r="E9" s="304"/>
    </row>
    <row r="10" spans="1:5" ht="15" customHeight="1">
      <c r="A10" s="251"/>
      <c r="B10" s="251"/>
      <c r="C10" s="251"/>
      <c r="D10" s="251"/>
      <c r="E10" s="251"/>
    </row>
    <row r="11" spans="1:5" ht="15">
      <c r="A11" s="322"/>
      <c r="B11" s="322"/>
      <c r="C11" s="249"/>
      <c r="D11" s="249"/>
      <c r="E11" s="249"/>
    </row>
    <row r="12" spans="1:5" ht="15">
      <c r="A12" s="322"/>
      <c r="B12" s="322"/>
      <c r="C12" s="249"/>
      <c r="D12" s="249"/>
      <c r="E12" s="249"/>
    </row>
    <row r="13" spans="1:5" ht="14.25" customHeight="1">
      <c r="A13" s="323" t="s">
        <v>5</v>
      </c>
      <c r="B13" s="323" t="s">
        <v>513</v>
      </c>
      <c r="C13" s="253" t="s">
        <v>58</v>
      </c>
      <c r="D13" s="253"/>
      <c r="E13" s="324" t="s">
        <v>436</v>
      </c>
    </row>
    <row r="14" spans="1:5" ht="45">
      <c r="A14" s="307">
        <v>1</v>
      </c>
      <c r="B14" s="266" t="s">
        <v>286</v>
      </c>
      <c r="C14" s="308">
        <v>0</v>
      </c>
      <c r="D14" s="308"/>
      <c r="E14" s="325">
        <v>0</v>
      </c>
    </row>
    <row r="15" spans="1:5" ht="60">
      <c r="A15" s="307">
        <v>2</v>
      </c>
      <c r="B15" s="266" t="s">
        <v>287</v>
      </c>
      <c r="C15" s="309"/>
      <c r="D15" s="310">
        <v>0</v>
      </c>
      <c r="E15" s="326">
        <v>0</v>
      </c>
    </row>
    <row r="16" spans="1:5" ht="45">
      <c r="A16" s="307">
        <v>3</v>
      </c>
      <c r="B16" s="279" t="s">
        <v>260</v>
      </c>
      <c r="C16" s="311">
        <v>0</v>
      </c>
      <c r="D16" s="311"/>
      <c r="E16" s="325">
        <v>0</v>
      </c>
    </row>
    <row r="17" spans="1:5" ht="45">
      <c r="A17" s="307">
        <v>4</v>
      </c>
      <c r="B17" s="279" t="s">
        <v>525</v>
      </c>
      <c r="C17" s="312"/>
      <c r="D17" s="313">
        <v>0</v>
      </c>
      <c r="E17" s="325">
        <v>0</v>
      </c>
    </row>
    <row r="18" spans="1:5" ht="75">
      <c r="A18" s="307">
        <v>5</v>
      </c>
      <c r="B18" s="314" t="s">
        <v>308</v>
      </c>
      <c r="C18" s="312"/>
      <c r="D18" s="313">
        <v>0</v>
      </c>
      <c r="E18" s="325">
        <v>0</v>
      </c>
    </row>
    <row r="19" spans="1:5" ht="60">
      <c r="A19" s="327">
        <v>6</v>
      </c>
      <c r="B19" s="314" t="s">
        <v>526</v>
      </c>
      <c r="C19" s="312"/>
      <c r="D19" s="313">
        <v>0</v>
      </c>
      <c r="E19" s="325">
        <v>0</v>
      </c>
    </row>
    <row r="20" spans="1:5" s="40" customFormat="1" ht="14.25">
      <c r="A20" s="328"/>
      <c r="B20" s="316" t="s">
        <v>8</v>
      </c>
      <c r="C20" s="317">
        <f>SUM(C14:D18)</f>
        <v>0</v>
      </c>
      <c r="D20" s="317"/>
      <c r="E20" s="329">
        <f>SUM(E14:E19)</f>
        <v>0</v>
      </c>
    </row>
    <row r="21" spans="1:5" ht="15">
      <c r="A21" s="330"/>
      <c r="B21" s="330"/>
      <c r="C21" s="331"/>
      <c r="D21" s="331"/>
      <c r="E21" s="331"/>
    </row>
    <row r="22" spans="1:5" ht="15">
      <c r="A22" s="330"/>
      <c r="B22" s="330"/>
      <c r="C22" s="331"/>
      <c r="D22" s="331"/>
      <c r="E22" s="331"/>
    </row>
    <row r="23" spans="1:5" ht="15">
      <c r="A23" s="330"/>
      <c r="B23" s="330"/>
      <c r="C23" s="331"/>
      <c r="D23" s="331"/>
      <c r="E23" s="331"/>
    </row>
    <row r="24" spans="1:5" ht="15">
      <c r="A24" s="330"/>
      <c r="B24" s="330"/>
      <c r="C24" s="332"/>
      <c r="D24" s="332"/>
      <c r="E24" s="332"/>
    </row>
    <row r="25" spans="1:5" ht="15">
      <c r="A25" s="330"/>
      <c r="B25" s="330"/>
      <c r="C25" s="332"/>
      <c r="D25" s="332"/>
      <c r="E25" s="332"/>
    </row>
    <row r="26" spans="1:5" ht="15">
      <c r="A26" s="330"/>
      <c r="B26" s="330"/>
      <c r="C26" s="332"/>
      <c r="D26" s="332"/>
      <c r="E26" s="332"/>
    </row>
    <row r="27" spans="1:5" ht="15">
      <c r="A27" s="330"/>
      <c r="B27" s="330"/>
      <c r="C27" s="332"/>
      <c r="D27" s="332"/>
      <c r="E27" s="332"/>
    </row>
    <row r="28" spans="1:5" ht="15">
      <c r="A28" s="330"/>
      <c r="B28" s="330"/>
      <c r="C28" s="332"/>
      <c r="D28" s="332"/>
      <c r="E28" s="332"/>
    </row>
    <row r="29" spans="1:5" ht="15">
      <c r="A29" s="330"/>
      <c r="B29" s="330"/>
      <c r="C29" s="332"/>
      <c r="D29" s="332"/>
      <c r="E29" s="332"/>
    </row>
    <row r="30" spans="1:5" ht="15">
      <c r="A30" s="330"/>
      <c r="B30" s="330"/>
      <c r="C30" s="332"/>
      <c r="D30" s="332"/>
      <c r="E30" s="332"/>
    </row>
    <row r="31" spans="1:5" ht="15">
      <c r="A31" s="330"/>
      <c r="B31" s="330"/>
      <c r="C31" s="332"/>
      <c r="D31" s="332"/>
      <c r="E31" s="332"/>
    </row>
    <row r="32" spans="1:5" ht="15">
      <c r="A32" s="330"/>
      <c r="B32" s="330"/>
      <c r="C32" s="332"/>
      <c r="D32" s="332"/>
      <c r="E32" s="332"/>
    </row>
    <row r="33" spans="1:5" ht="15">
      <c r="A33" s="330"/>
      <c r="B33" s="330"/>
      <c r="C33" s="332"/>
      <c r="D33" s="332"/>
      <c r="E33" s="332"/>
    </row>
    <row r="34" spans="1:5" ht="15">
      <c r="A34" s="330"/>
      <c r="B34" s="330"/>
      <c r="C34" s="332"/>
      <c r="D34" s="332"/>
      <c r="E34" s="332"/>
    </row>
    <row r="35" spans="1:5" ht="15">
      <c r="A35" s="330"/>
      <c r="B35" s="330"/>
      <c r="C35" s="332"/>
      <c r="D35" s="332"/>
      <c r="E35" s="332"/>
    </row>
    <row r="36" spans="1:5" ht="15">
      <c r="A36" s="330"/>
      <c r="B36" s="330"/>
      <c r="C36" s="332"/>
      <c r="D36" s="332"/>
      <c r="E36" s="332"/>
    </row>
    <row r="37" spans="1:5" ht="15">
      <c r="A37" s="330"/>
      <c r="B37" s="330"/>
      <c r="C37" s="332"/>
      <c r="D37" s="332"/>
      <c r="E37" s="332"/>
    </row>
    <row r="38" spans="1:5" ht="15">
      <c r="A38" s="330"/>
      <c r="B38" s="330"/>
      <c r="C38" s="332"/>
      <c r="D38" s="332"/>
      <c r="E38" s="332"/>
    </row>
    <row r="39" spans="1:5" ht="15">
      <c r="A39" s="330"/>
      <c r="B39" s="330"/>
      <c r="C39" s="332"/>
      <c r="D39" s="332"/>
      <c r="E39" s="332"/>
    </row>
    <row r="40" spans="1:5" ht="15">
      <c r="A40" s="330"/>
      <c r="B40" s="330"/>
      <c r="C40" s="332"/>
      <c r="D40" s="332"/>
      <c r="E40" s="332"/>
    </row>
    <row r="41" spans="1:5" ht="15">
      <c r="A41" s="10"/>
      <c r="B41" s="10"/>
      <c r="C41" s="11"/>
      <c r="D41" s="11"/>
      <c r="E41" s="11"/>
    </row>
    <row r="42" spans="1:5" ht="15">
      <c r="A42" s="10"/>
      <c r="B42" s="10"/>
      <c r="C42" s="11"/>
      <c r="D42" s="11"/>
      <c r="E42" s="11"/>
    </row>
    <row r="43" spans="1:5" ht="15">
      <c r="A43" s="10"/>
      <c r="B43" s="10"/>
      <c r="C43" s="11"/>
      <c r="D43" s="11"/>
      <c r="E43" s="11"/>
    </row>
    <row r="44" spans="1:5" ht="15">
      <c r="A44" s="10"/>
      <c r="B44" s="10"/>
      <c r="C44" s="11"/>
      <c r="D44" s="11"/>
      <c r="E44" s="11"/>
    </row>
    <row r="45" spans="1:5" ht="15">
      <c r="A45" s="10"/>
      <c r="B45" s="10"/>
      <c r="C45" s="11"/>
      <c r="D45" s="11"/>
      <c r="E45" s="11"/>
    </row>
    <row r="46" spans="1:5" ht="15">
      <c r="A46" s="10"/>
      <c r="B46" s="10"/>
      <c r="C46" s="11"/>
      <c r="D46" s="11"/>
      <c r="E46" s="11"/>
    </row>
    <row r="47" spans="1:5" ht="15">
      <c r="A47" s="10"/>
      <c r="B47" s="10"/>
      <c r="C47" s="11"/>
      <c r="D47" s="11"/>
      <c r="E47" s="11"/>
    </row>
    <row r="48" spans="1:5" ht="15">
      <c r="A48" s="10"/>
      <c r="B48" s="10"/>
      <c r="C48" s="11"/>
      <c r="D48" s="11"/>
      <c r="E48" s="11"/>
    </row>
    <row r="49" spans="1:5" ht="15">
      <c r="A49" s="10"/>
      <c r="B49" s="10"/>
      <c r="C49" s="11"/>
      <c r="D49" s="11"/>
      <c r="E49" s="11"/>
    </row>
    <row r="50" spans="1:5" ht="15">
      <c r="A50" s="10"/>
      <c r="B50" s="10"/>
      <c r="C50" s="11"/>
      <c r="D50" s="11"/>
      <c r="E50" s="11"/>
    </row>
    <row r="51" spans="1:5" ht="15">
      <c r="A51" s="10"/>
      <c r="B51" s="10"/>
      <c r="C51" s="11"/>
      <c r="D51" s="11"/>
      <c r="E51" s="11"/>
    </row>
    <row r="52" spans="1:5" ht="15">
      <c r="A52" s="10"/>
      <c r="B52" s="10"/>
      <c r="C52" s="11"/>
      <c r="D52" s="11"/>
      <c r="E52" s="11"/>
    </row>
    <row r="53" spans="1:5" ht="15">
      <c r="A53" s="10"/>
      <c r="B53" s="10"/>
      <c r="C53" s="11"/>
      <c r="D53" s="11"/>
      <c r="E53" s="11"/>
    </row>
    <row r="54" spans="1:5" ht="15">
      <c r="A54" s="10"/>
      <c r="B54" s="10"/>
      <c r="C54" s="11"/>
      <c r="D54" s="11"/>
      <c r="E54" s="11"/>
    </row>
    <row r="55" spans="1:5" ht="15">
      <c r="A55" s="10"/>
      <c r="B55" s="10"/>
      <c r="C55" s="11"/>
      <c r="D55" s="11"/>
      <c r="E55" s="11"/>
    </row>
    <row r="56" spans="1:5" ht="15">
      <c r="A56" s="10"/>
      <c r="B56" s="10"/>
      <c r="C56" s="11"/>
      <c r="D56" s="11"/>
      <c r="E56" s="11"/>
    </row>
    <row r="57" spans="1:5" ht="15">
      <c r="A57" s="10"/>
      <c r="B57" s="10"/>
      <c r="C57" s="11"/>
      <c r="D57" s="11"/>
      <c r="E57" s="11"/>
    </row>
    <row r="58" spans="1:5" ht="15">
      <c r="A58" s="10"/>
      <c r="B58" s="10"/>
      <c r="C58" s="11"/>
      <c r="D58" s="11"/>
      <c r="E58" s="11"/>
    </row>
    <row r="59" spans="1:5" ht="15">
      <c r="A59" s="10"/>
      <c r="B59" s="10"/>
      <c r="C59" s="11"/>
      <c r="D59" s="11"/>
      <c r="E59" s="11"/>
    </row>
    <row r="60" spans="1:5" ht="15">
      <c r="A60" s="10"/>
      <c r="B60" s="10"/>
      <c r="C60" s="11"/>
      <c r="D60" s="11"/>
      <c r="E60" s="11"/>
    </row>
    <row r="61" spans="1:5" ht="15">
      <c r="A61" s="10"/>
      <c r="B61" s="10"/>
      <c r="C61" s="11"/>
      <c r="D61" s="11"/>
      <c r="E61" s="11"/>
    </row>
    <row r="62" spans="1:5" ht="15">
      <c r="A62" s="10"/>
      <c r="B62" s="10"/>
      <c r="C62" s="11"/>
      <c r="D62" s="11"/>
      <c r="E62" s="11"/>
    </row>
    <row r="63" spans="1:5" ht="15">
      <c r="A63" s="10"/>
      <c r="B63" s="10"/>
      <c r="C63" s="11"/>
      <c r="D63" s="11"/>
      <c r="E63" s="11"/>
    </row>
    <row r="64" spans="1:5" ht="15">
      <c r="A64" s="10"/>
      <c r="B64" s="10"/>
      <c r="C64" s="11"/>
      <c r="D64" s="11"/>
      <c r="E64" s="11"/>
    </row>
    <row r="65" spans="1:5" ht="15">
      <c r="A65" s="10"/>
      <c r="B65" s="10"/>
      <c r="C65" s="11"/>
      <c r="D65" s="11"/>
      <c r="E65" s="11"/>
    </row>
    <row r="66" spans="1:5" ht="15">
      <c r="A66" s="10"/>
      <c r="B66" s="10"/>
      <c r="C66" s="11"/>
      <c r="D66" s="11"/>
      <c r="E66" s="11"/>
    </row>
    <row r="67" spans="1:5" ht="15">
      <c r="A67" s="10"/>
      <c r="B67" s="10"/>
      <c r="C67" s="11"/>
      <c r="D67" s="11"/>
      <c r="E67" s="11"/>
    </row>
    <row r="68" spans="1:5" ht="15">
      <c r="A68" s="10"/>
      <c r="B68" s="10"/>
      <c r="C68" s="11"/>
      <c r="D68" s="11"/>
      <c r="E68" s="11"/>
    </row>
    <row r="69" spans="1:5" ht="15">
      <c r="A69" s="10"/>
      <c r="B69" s="10"/>
      <c r="C69" s="11"/>
      <c r="D69" s="11"/>
      <c r="E69" s="11"/>
    </row>
    <row r="70" spans="1:5" ht="15">
      <c r="A70" s="10"/>
      <c r="B70" s="10"/>
      <c r="C70" s="11"/>
      <c r="D70" s="11"/>
      <c r="E70" s="11"/>
    </row>
    <row r="71" spans="1:5" ht="15">
      <c r="A71" s="10"/>
      <c r="B71" s="10"/>
      <c r="C71" s="11"/>
      <c r="D71" s="11"/>
      <c r="E71" s="11"/>
    </row>
    <row r="72" spans="1:5" ht="15">
      <c r="A72" s="10"/>
      <c r="B72" s="10"/>
      <c r="C72" s="11"/>
      <c r="D72" s="11"/>
      <c r="E72" s="11"/>
    </row>
    <row r="73" spans="1:5" ht="15">
      <c r="A73" s="10"/>
      <c r="B73" s="10"/>
      <c r="C73" s="11"/>
      <c r="D73" s="11"/>
      <c r="E73" s="11"/>
    </row>
    <row r="74" spans="1:5" ht="15">
      <c r="A74" s="10"/>
      <c r="B74" s="10"/>
      <c r="C74" s="11"/>
      <c r="D74" s="11"/>
      <c r="E74" s="11"/>
    </row>
    <row r="75" spans="1:5" ht="15">
      <c r="A75" s="10"/>
      <c r="B75" s="10"/>
      <c r="C75" s="11"/>
      <c r="D75" s="11"/>
      <c r="E75" s="11"/>
    </row>
    <row r="76" spans="1:5" ht="15">
      <c r="A76" s="10"/>
      <c r="B76" s="10"/>
      <c r="C76" s="11"/>
      <c r="D76" s="11"/>
      <c r="E76" s="11"/>
    </row>
    <row r="77" spans="1:5" ht="15">
      <c r="A77" s="10"/>
      <c r="B77" s="10"/>
      <c r="C77" s="11"/>
      <c r="D77" s="11"/>
      <c r="E77" s="11"/>
    </row>
    <row r="78" spans="1:5" ht="15">
      <c r="A78" s="10"/>
      <c r="B78" s="10"/>
      <c r="C78" s="11"/>
      <c r="D78" s="11"/>
      <c r="E78" s="11"/>
    </row>
    <row r="79" spans="1:5" ht="15">
      <c r="A79" s="10"/>
      <c r="B79" s="10"/>
      <c r="C79" s="11"/>
      <c r="D79" s="11"/>
      <c r="E79" s="11"/>
    </row>
    <row r="80" spans="1:5" ht="15">
      <c r="A80" s="10"/>
      <c r="B80" s="10"/>
      <c r="C80" s="11"/>
      <c r="D80" s="11"/>
      <c r="E80" s="11"/>
    </row>
    <row r="81" spans="1:5" ht="15">
      <c r="A81" s="10"/>
      <c r="B81" s="10"/>
      <c r="C81" s="11"/>
      <c r="D81" s="11"/>
      <c r="E81" s="11"/>
    </row>
    <row r="82" spans="1:5" ht="15">
      <c r="A82" s="10"/>
      <c r="B82" s="10"/>
      <c r="C82" s="11"/>
      <c r="D82" s="11"/>
      <c r="E82" s="11"/>
    </row>
    <row r="83" spans="1:5" ht="15">
      <c r="A83" s="10"/>
      <c r="B83" s="10"/>
      <c r="C83" s="11"/>
      <c r="D83" s="11"/>
      <c r="E83" s="11"/>
    </row>
    <row r="84" spans="1:5" ht="15">
      <c r="A84" s="10"/>
      <c r="B84" s="10"/>
      <c r="C84" s="11"/>
      <c r="D84" s="11"/>
      <c r="E84" s="11"/>
    </row>
    <row r="85" spans="1:5" ht="15">
      <c r="A85" s="10"/>
      <c r="B85" s="10"/>
      <c r="C85" s="11"/>
      <c r="D85" s="11"/>
      <c r="E85" s="11"/>
    </row>
    <row r="86" spans="1:5" ht="15">
      <c r="A86" s="10"/>
      <c r="B86" s="10"/>
      <c r="C86" s="11"/>
      <c r="D86" s="11"/>
      <c r="E86" s="11"/>
    </row>
    <row r="87" spans="1:5" ht="15">
      <c r="A87" s="10"/>
      <c r="B87" s="10"/>
      <c r="C87" s="11"/>
      <c r="D87" s="11"/>
      <c r="E87" s="11"/>
    </row>
    <row r="88" spans="1:5" ht="15">
      <c r="A88" s="10"/>
      <c r="B88" s="10"/>
      <c r="C88" s="11"/>
      <c r="D88" s="11"/>
      <c r="E88" s="11"/>
    </row>
    <row r="89" spans="1:5" ht="15">
      <c r="A89" s="10"/>
      <c r="B89" s="10"/>
      <c r="C89" s="11"/>
      <c r="D89" s="11"/>
      <c r="E89" s="11"/>
    </row>
    <row r="90" spans="1:5" ht="15">
      <c r="A90" s="10"/>
      <c r="B90" s="10"/>
      <c r="C90" s="11"/>
      <c r="D90" s="11"/>
      <c r="E90" s="11"/>
    </row>
    <row r="91" spans="1:5" ht="15">
      <c r="A91" s="10"/>
      <c r="B91" s="10"/>
      <c r="C91" s="11"/>
      <c r="D91" s="11"/>
      <c r="E91" s="11"/>
    </row>
    <row r="92" spans="1:5" ht="15">
      <c r="A92" s="10"/>
      <c r="B92" s="10"/>
      <c r="C92" s="11"/>
      <c r="D92" s="11"/>
      <c r="E92" s="11"/>
    </row>
    <row r="93" spans="1:5" ht="15">
      <c r="A93" s="10"/>
      <c r="B93" s="10"/>
      <c r="C93" s="11"/>
      <c r="D93" s="11"/>
      <c r="E93" s="11"/>
    </row>
    <row r="94" spans="1:5" ht="15">
      <c r="A94" s="10"/>
      <c r="B94" s="10"/>
      <c r="C94" s="11"/>
      <c r="D94" s="11"/>
      <c r="E94" s="11"/>
    </row>
    <row r="95" spans="1:5" ht="15">
      <c r="A95" s="10"/>
      <c r="B95" s="10"/>
      <c r="C95" s="11"/>
      <c r="D95" s="11"/>
      <c r="E95" s="11"/>
    </row>
    <row r="96" spans="3:5" ht="15">
      <c r="C96" s="12"/>
      <c r="D96" s="12"/>
      <c r="E96" s="12"/>
    </row>
    <row r="97" spans="3:5" ht="15">
      <c r="C97" s="12"/>
      <c r="D97" s="12"/>
      <c r="E97" s="12"/>
    </row>
    <row r="98" spans="3:5" ht="15">
      <c r="C98" s="12"/>
      <c r="D98" s="12"/>
      <c r="E98" s="12"/>
    </row>
    <row r="99" spans="3:5" ht="15">
      <c r="C99" s="12"/>
      <c r="D99" s="12"/>
      <c r="E99" s="12"/>
    </row>
    <row r="100" spans="3:5" ht="15">
      <c r="C100" s="12"/>
      <c r="D100" s="12"/>
      <c r="E100" s="12"/>
    </row>
    <row r="101" spans="3:5" ht="15">
      <c r="C101" s="12"/>
      <c r="D101" s="12"/>
      <c r="E101" s="12"/>
    </row>
    <row r="102" spans="3:5" ht="15">
      <c r="C102" s="12"/>
      <c r="D102" s="12"/>
      <c r="E102" s="12"/>
    </row>
    <row r="103" spans="3:5" ht="15">
      <c r="C103" s="12"/>
      <c r="D103" s="12"/>
      <c r="E103" s="12"/>
    </row>
    <row r="104" spans="3:5" ht="15">
      <c r="C104" s="12"/>
      <c r="D104" s="12"/>
      <c r="E104" s="12"/>
    </row>
    <row r="105" spans="3:5" ht="15">
      <c r="C105" s="12"/>
      <c r="D105" s="12"/>
      <c r="E105" s="12"/>
    </row>
    <row r="106" spans="3:5" ht="15">
      <c r="C106" s="12"/>
      <c r="D106" s="12"/>
      <c r="E106" s="12"/>
    </row>
    <row r="107" spans="3:5" ht="15">
      <c r="C107" s="12"/>
      <c r="D107" s="12"/>
      <c r="E107" s="12"/>
    </row>
    <row r="108" spans="3:5" ht="15">
      <c r="C108" s="12"/>
      <c r="D108" s="12"/>
      <c r="E108" s="12"/>
    </row>
    <row r="109" spans="3:5" ht="15">
      <c r="C109" s="12"/>
      <c r="D109" s="12"/>
      <c r="E109" s="12"/>
    </row>
    <row r="110" spans="3:5" ht="15">
      <c r="C110" s="12"/>
      <c r="D110" s="12"/>
      <c r="E110" s="12"/>
    </row>
    <row r="111" spans="3:5" ht="15">
      <c r="C111" s="12"/>
      <c r="D111" s="12"/>
      <c r="E111" s="12"/>
    </row>
    <row r="112" spans="3:5" ht="15">
      <c r="C112" s="12"/>
      <c r="D112" s="12"/>
      <c r="E112" s="12"/>
    </row>
    <row r="113" spans="3:5" ht="15">
      <c r="C113" s="12"/>
      <c r="D113" s="12"/>
      <c r="E113" s="12"/>
    </row>
    <row r="114" spans="3:5" ht="15">
      <c r="C114" s="12"/>
      <c r="D114" s="12"/>
      <c r="E114" s="12"/>
    </row>
    <row r="115" spans="3:5" ht="15">
      <c r="C115" s="12"/>
      <c r="D115" s="12"/>
      <c r="E115" s="12"/>
    </row>
    <row r="116" spans="3:5" ht="15">
      <c r="C116" s="12"/>
      <c r="D116" s="12"/>
      <c r="E116" s="12"/>
    </row>
    <row r="117" spans="3:5" ht="15">
      <c r="C117" s="12"/>
      <c r="D117" s="12"/>
      <c r="E117" s="12"/>
    </row>
    <row r="118" spans="3:5" ht="15">
      <c r="C118" s="12"/>
      <c r="D118" s="12"/>
      <c r="E118" s="12"/>
    </row>
  </sheetData>
  <sheetProtection selectLockedCells="1" selectUnlockedCells="1"/>
  <mergeCells count="7">
    <mergeCell ref="C20:D20"/>
    <mergeCell ref="A7:D7"/>
    <mergeCell ref="A8:E9"/>
    <mergeCell ref="A10:E10"/>
    <mergeCell ref="C13:D13"/>
    <mergeCell ref="C14:D14"/>
    <mergeCell ref="C16:D16"/>
  </mergeCells>
  <printOptions/>
  <pageMargins left="0.5902777777777778" right="0.39375" top="0.5902777777777778" bottom="0.9840277777777777" header="0.5118055555555555" footer="0.5118055555555555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C30"/>
  <sheetViews>
    <sheetView zoomScalePageLayoutView="0" workbookViewId="0" topLeftCell="A1">
      <selection activeCell="B1" sqref="A1:C24"/>
    </sheetView>
  </sheetViews>
  <sheetFormatPr defaultColWidth="9.00390625" defaultRowHeight="12.75"/>
  <cols>
    <col min="1" max="1" width="8.125" style="4" customWidth="1"/>
    <col min="2" max="2" width="64.00390625" style="5" customWidth="1"/>
    <col min="3" max="3" width="14.75390625" style="5" customWidth="1"/>
  </cols>
  <sheetData>
    <row r="1" spans="1:3" ht="15">
      <c r="A1" s="236"/>
      <c r="B1" s="174"/>
      <c r="C1" s="175" t="s">
        <v>511</v>
      </c>
    </row>
    <row r="2" spans="1:3" ht="15">
      <c r="A2" s="236"/>
      <c r="B2" s="174"/>
      <c r="C2" s="175" t="s">
        <v>1</v>
      </c>
    </row>
    <row r="3" spans="1:3" ht="15">
      <c r="A3" s="236"/>
      <c r="B3" s="174"/>
      <c r="C3" s="175" t="s">
        <v>2</v>
      </c>
    </row>
    <row r="4" spans="1:3" ht="15">
      <c r="A4" s="236"/>
      <c r="B4" s="174"/>
      <c r="C4" s="175" t="s">
        <v>662</v>
      </c>
    </row>
    <row r="5" spans="1:3" ht="15">
      <c r="A5" s="236"/>
      <c r="B5" s="174"/>
      <c r="C5" s="174"/>
    </row>
    <row r="6" spans="1:3" ht="15">
      <c r="A6" s="236"/>
      <c r="B6" s="174"/>
      <c r="C6" s="174"/>
    </row>
    <row r="7" spans="1:3" ht="15">
      <c r="A7" s="236"/>
      <c r="B7" s="174"/>
      <c r="C7" s="174"/>
    </row>
    <row r="8" spans="1:3" ht="51" customHeight="1">
      <c r="A8" s="333" t="s">
        <v>512</v>
      </c>
      <c r="B8" s="333"/>
      <c r="C8" s="333"/>
    </row>
    <row r="9" spans="1:3" ht="15">
      <c r="A9" s="334"/>
      <c r="B9" s="334"/>
      <c r="C9" s="334"/>
    </row>
    <row r="10" spans="1:3" ht="15">
      <c r="A10" s="236"/>
      <c r="B10" s="174"/>
      <c r="C10" s="174"/>
    </row>
    <row r="11" spans="1:3" ht="15">
      <c r="A11" s="236"/>
      <c r="B11" s="174"/>
      <c r="C11" s="174"/>
    </row>
    <row r="12" spans="1:3" ht="30">
      <c r="A12" s="202" t="s">
        <v>5</v>
      </c>
      <c r="B12" s="202" t="s">
        <v>513</v>
      </c>
      <c r="C12" s="202" t="s">
        <v>514</v>
      </c>
    </row>
    <row r="13" spans="1:3" s="40" customFormat="1" ht="14.25">
      <c r="A13" s="335"/>
      <c r="B13" s="121" t="s">
        <v>515</v>
      </c>
      <c r="C13" s="336">
        <f>C14</f>
        <v>357</v>
      </c>
    </row>
    <row r="14" spans="1:3" s="52" customFormat="1" ht="45">
      <c r="A14" s="321">
        <v>1</v>
      </c>
      <c r="B14" s="118" t="s">
        <v>516</v>
      </c>
      <c r="C14" s="337">
        <v>357</v>
      </c>
    </row>
    <row r="15" spans="1:3" s="40" customFormat="1" ht="14.25">
      <c r="A15" s="335"/>
      <c r="B15" s="121" t="s">
        <v>517</v>
      </c>
      <c r="C15" s="336">
        <f>C16+C17+C18</f>
        <v>76.13609</v>
      </c>
    </row>
    <row r="16" spans="1:3" ht="60" customHeight="1">
      <c r="A16" s="321">
        <v>2</v>
      </c>
      <c r="B16" s="118" t="s">
        <v>518</v>
      </c>
      <c r="C16" s="337">
        <f>14.96609-1.67</f>
        <v>13.29609</v>
      </c>
    </row>
    <row r="17" spans="1:3" ht="15" customHeight="1">
      <c r="A17" s="321">
        <v>3</v>
      </c>
      <c r="B17" s="118" t="s">
        <v>519</v>
      </c>
      <c r="C17" s="337">
        <v>1.04</v>
      </c>
    </row>
    <row r="18" spans="1:3" ht="30" customHeight="1">
      <c r="A18" s="321">
        <v>4</v>
      </c>
      <c r="B18" s="118" t="s">
        <v>304</v>
      </c>
      <c r="C18" s="337">
        <v>61.8</v>
      </c>
    </row>
    <row r="19" spans="1:3" s="40" customFormat="1" ht="14.25">
      <c r="A19" s="338" t="s">
        <v>520</v>
      </c>
      <c r="B19" s="338"/>
      <c r="C19" s="336">
        <f>C13+C15</f>
        <v>433.13608999999997</v>
      </c>
    </row>
    <row r="20" spans="1:3" ht="15">
      <c r="A20" s="236"/>
      <c r="B20" s="339"/>
      <c r="C20" s="174"/>
    </row>
    <row r="21" spans="1:3" ht="15">
      <c r="A21" s="236"/>
      <c r="B21" s="339"/>
      <c r="C21" s="174"/>
    </row>
    <row r="22" spans="1:3" ht="15">
      <c r="A22" s="236"/>
      <c r="B22" s="339"/>
      <c r="C22" s="174"/>
    </row>
    <row r="23" spans="1:3" ht="15">
      <c r="A23" s="236"/>
      <c r="B23" s="339"/>
      <c r="C23" s="174"/>
    </row>
    <row r="24" spans="1:3" ht="15">
      <c r="A24" s="236"/>
      <c r="B24" s="339"/>
      <c r="C24" s="174"/>
    </row>
    <row r="25" ht="15">
      <c r="B25" s="86"/>
    </row>
    <row r="26" ht="15">
      <c r="B26" s="86"/>
    </row>
    <row r="27" ht="15">
      <c r="B27" s="86"/>
    </row>
    <row r="28" ht="15">
      <c r="B28" s="14"/>
    </row>
    <row r="29" ht="15">
      <c r="B29" s="14"/>
    </row>
    <row r="30" ht="15">
      <c r="B30" s="14"/>
    </row>
  </sheetData>
  <sheetProtection selectLockedCells="1" selectUnlockedCells="1"/>
  <mergeCells count="3">
    <mergeCell ref="A8:C8"/>
    <mergeCell ref="A9:C9"/>
    <mergeCell ref="A19:B1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D30"/>
  <sheetViews>
    <sheetView zoomScalePageLayoutView="0" workbookViewId="0" topLeftCell="A1">
      <selection activeCell="B1" sqref="A1:D24"/>
    </sheetView>
  </sheetViews>
  <sheetFormatPr defaultColWidth="9.00390625" defaultRowHeight="12.75"/>
  <cols>
    <col min="1" max="1" width="8.125" style="4" customWidth="1"/>
    <col min="2" max="2" width="48.25390625" style="5" customWidth="1"/>
    <col min="3" max="4" width="14.75390625" style="5" customWidth="1"/>
  </cols>
  <sheetData>
    <row r="1" spans="1:4" ht="15">
      <c r="A1" s="236"/>
      <c r="B1" s="174"/>
      <c r="C1" s="175"/>
      <c r="D1" s="175" t="s">
        <v>521</v>
      </c>
    </row>
    <row r="2" spans="1:4" ht="15">
      <c r="A2" s="236"/>
      <c r="B2" s="174"/>
      <c r="C2" s="175"/>
      <c r="D2" s="175" t="s">
        <v>1</v>
      </c>
    </row>
    <row r="3" spans="1:4" ht="15">
      <c r="A3" s="236"/>
      <c r="B3" s="174"/>
      <c r="C3" s="175"/>
      <c r="D3" s="175" t="s">
        <v>2</v>
      </c>
    </row>
    <row r="4" spans="1:4" ht="15">
      <c r="A4" s="236"/>
      <c r="B4" s="174"/>
      <c r="C4" s="175"/>
      <c r="D4" s="175" t="s">
        <v>662</v>
      </c>
    </row>
    <row r="5" spans="1:4" ht="15">
      <c r="A5" s="236"/>
      <c r="B5" s="174"/>
      <c r="C5" s="174"/>
      <c r="D5" s="174"/>
    </row>
    <row r="6" spans="1:4" ht="15">
      <c r="A6" s="236"/>
      <c r="B6" s="174"/>
      <c r="C6" s="174"/>
      <c r="D6" s="174"/>
    </row>
    <row r="7" spans="1:4" ht="15">
      <c r="A7" s="236"/>
      <c r="B7" s="174"/>
      <c r="C7" s="174"/>
      <c r="D7" s="174"/>
    </row>
    <row r="8" spans="1:4" ht="47.25" customHeight="1">
      <c r="A8" s="333" t="s">
        <v>598</v>
      </c>
      <c r="B8" s="333"/>
      <c r="C8" s="333"/>
      <c r="D8" s="333"/>
    </row>
    <row r="9" spans="1:4" ht="15">
      <c r="A9" s="334"/>
      <c r="B9" s="334"/>
      <c r="C9" s="334"/>
      <c r="D9" s="174"/>
    </row>
    <row r="10" spans="1:4" ht="15">
      <c r="A10" s="236"/>
      <c r="B10" s="174"/>
      <c r="C10" s="174"/>
      <c r="D10" s="174"/>
    </row>
    <row r="11" spans="1:4" ht="15">
      <c r="A11" s="236"/>
      <c r="B11" s="174"/>
      <c r="C11" s="174"/>
      <c r="D11" s="175" t="s">
        <v>29</v>
      </c>
    </row>
    <row r="12" spans="1:4" ht="15">
      <c r="A12" s="202" t="s">
        <v>5</v>
      </c>
      <c r="B12" s="202" t="s">
        <v>513</v>
      </c>
      <c r="C12" s="202" t="s">
        <v>57</v>
      </c>
      <c r="D12" s="202" t="s">
        <v>58</v>
      </c>
    </row>
    <row r="13" spans="1:4" ht="14.25">
      <c r="A13" s="335"/>
      <c r="B13" s="121" t="s">
        <v>515</v>
      </c>
      <c r="C13" s="336">
        <f>C14</f>
        <v>358</v>
      </c>
      <c r="D13" s="336">
        <f>D14</f>
        <v>380.7</v>
      </c>
    </row>
    <row r="14" spans="1:4" ht="60">
      <c r="A14" s="321">
        <v>1</v>
      </c>
      <c r="B14" s="118" t="s">
        <v>516</v>
      </c>
      <c r="C14" s="337">
        <v>358</v>
      </c>
      <c r="D14" s="337">
        <v>380.7</v>
      </c>
    </row>
    <row r="15" spans="1:4" ht="14.25">
      <c r="A15" s="335"/>
      <c r="B15" s="121" t="s">
        <v>517</v>
      </c>
      <c r="C15" s="336">
        <f>C16+C17+C18</f>
        <v>84.87</v>
      </c>
      <c r="D15" s="336">
        <f>D16+D17+D18</f>
        <v>83.07000000000001</v>
      </c>
    </row>
    <row r="16" spans="1:4" ht="90">
      <c r="A16" s="321">
        <v>2</v>
      </c>
      <c r="B16" s="118" t="s">
        <v>518</v>
      </c>
      <c r="C16" s="337">
        <f>16-1.67</f>
        <v>14.33</v>
      </c>
      <c r="D16" s="337">
        <f>17.3-1.67</f>
        <v>15.63</v>
      </c>
    </row>
    <row r="17" spans="1:4" ht="30">
      <c r="A17" s="321">
        <v>3</v>
      </c>
      <c r="B17" s="118" t="s">
        <v>519</v>
      </c>
      <c r="C17" s="337">
        <v>1.04</v>
      </c>
      <c r="D17" s="337">
        <v>1.04</v>
      </c>
    </row>
    <row r="18" spans="1:4" ht="45">
      <c r="A18" s="321">
        <v>4</v>
      </c>
      <c r="B18" s="118" t="s">
        <v>304</v>
      </c>
      <c r="C18" s="337">
        <v>69.5</v>
      </c>
      <c r="D18" s="337">
        <v>66.4</v>
      </c>
    </row>
    <row r="19" spans="1:4" ht="14.25">
      <c r="A19" s="338" t="s">
        <v>520</v>
      </c>
      <c r="B19" s="338"/>
      <c r="C19" s="336">
        <f>C13+C15</f>
        <v>442.87</v>
      </c>
      <c r="D19" s="336">
        <f>D13+D15</f>
        <v>463.77</v>
      </c>
    </row>
    <row r="20" spans="1:4" ht="15">
      <c r="A20" s="236"/>
      <c r="B20" s="339"/>
      <c r="C20" s="174"/>
      <c r="D20" s="174"/>
    </row>
    <row r="21" spans="1:4" ht="15">
      <c r="A21" s="236"/>
      <c r="B21" s="339"/>
      <c r="C21" s="174"/>
      <c r="D21" s="174"/>
    </row>
    <row r="22" spans="1:4" ht="15">
      <c r="A22" s="236"/>
      <c r="B22" s="339"/>
      <c r="C22" s="174"/>
      <c r="D22" s="174"/>
    </row>
    <row r="23" spans="1:4" ht="15">
      <c r="A23" s="236"/>
      <c r="B23" s="339"/>
      <c r="C23" s="174"/>
      <c r="D23" s="174"/>
    </row>
    <row r="24" spans="1:4" ht="15">
      <c r="A24" s="236"/>
      <c r="B24" s="339"/>
      <c r="C24" s="174"/>
      <c r="D24" s="174"/>
    </row>
    <row r="25" ht="15">
      <c r="B25" s="86"/>
    </row>
    <row r="26" ht="15">
      <c r="B26" s="86"/>
    </row>
    <row r="27" ht="15">
      <c r="B27" s="86"/>
    </row>
    <row r="28" ht="15">
      <c r="B28" s="14"/>
    </row>
    <row r="29" ht="15">
      <c r="B29" s="14"/>
    </row>
    <row r="30" ht="15">
      <c r="B30" s="14"/>
    </row>
  </sheetData>
  <sheetProtection selectLockedCells="1" selectUnlockedCells="1"/>
  <mergeCells count="3">
    <mergeCell ref="A8:D8"/>
    <mergeCell ref="A9:C9"/>
    <mergeCell ref="A19:B1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8.625" style="4" customWidth="1"/>
    <col min="2" max="2" width="24.25390625" style="4" customWidth="1"/>
    <col min="3" max="3" width="30.125" style="5" customWidth="1"/>
    <col min="4" max="4" width="29.875" style="5" customWidth="1"/>
    <col min="5" max="5" width="22.875" style="5" customWidth="1"/>
  </cols>
  <sheetData>
    <row r="1" spans="1:5" ht="15">
      <c r="A1" s="322"/>
      <c r="B1" s="322"/>
      <c r="C1" s="249"/>
      <c r="D1" s="195"/>
      <c r="E1" s="195" t="s">
        <v>34</v>
      </c>
    </row>
    <row r="2" spans="1:5" ht="15">
      <c r="A2" s="322"/>
      <c r="B2" s="322"/>
      <c r="C2" s="249"/>
      <c r="D2" s="195"/>
      <c r="E2" s="195" t="s">
        <v>1</v>
      </c>
    </row>
    <row r="3" spans="1:5" ht="15">
      <c r="A3" s="322"/>
      <c r="B3" s="322"/>
      <c r="C3" s="249"/>
      <c r="D3" s="195"/>
      <c r="E3" s="195" t="s">
        <v>2</v>
      </c>
    </row>
    <row r="4" spans="1:5" ht="15">
      <c r="A4" s="322"/>
      <c r="B4" s="322"/>
      <c r="C4" s="249"/>
      <c r="D4" s="195"/>
      <c r="E4" s="195" t="s">
        <v>662</v>
      </c>
    </row>
    <row r="5" spans="1:5" ht="15">
      <c r="A5" s="322"/>
      <c r="B5" s="322"/>
      <c r="C5" s="249"/>
      <c r="D5" s="340"/>
      <c r="E5" s="340"/>
    </row>
    <row r="6" spans="1:5" ht="15">
      <c r="A6" s="322"/>
      <c r="B6" s="322"/>
      <c r="C6" s="249"/>
      <c r="D6" s="249"/>
      <c r="E6" s="249"/>
    </row>
    <row r="7" spans="1:5" ht="15">
      <c r="A7" s="322"/>
      <c r="B7" s="322"/>
      <c r="C7" s="249"/>
      <c r="D7" s="249"/>
      <c r="E7" s="249"/>
    </row>
    <row r="8" spans="1:5" ht="12.75" customHeight="1">
      <c r="A8" s="341" t="s">
        <v>35</v>
      </c>
      <c r="B8" s="341"/>
      <c r="C8" s="341"/>
      <c r="D8" s="341"/>
      <c r="E8" s="341"/>
    </row>
    <row r="9" spans="1:5" ht="18.75" customHeight="1">
      <c r="A9" s="341"/>
      <c r="B9" s="341"/>
      <c r="C9" s="341"/>
      <c r="D9" s="341"/>
      <c r="E9" s="341"/>
    </row>
    <row r="10" spans="1:5" ht="11.25" customHeight="1">
      <c r="A10" s="322"/>
      <c r="B10" s="322"/>
      <c r="C10" s="249"/>
      <c r="D10" s="249"/>
      <c r="E10" s="249"/>
    </row>
    <row r="11" spans="1:5" ht="46.5" customHeight="1">
      <c r="A11" s="323" t="s">
        <v>36</v>
      </c>
      <c r="B11" s="323" t="s">
        <v>37</v>
      </c>
      <c r="C11" s="253" t="s">
        <v>38</v>
      </c>
      <c r="D11" s="253"/>
      <c r="E11" s="342" t="s">
        <v>39</v>
      </c>
    </row>
    <row r="12" spans="1:5" ht="33" customHeight="1">
      <c r="A12" s="307">
        <v>650</v>
      </c>
      <c r="B12" s="343" t="s">
        <v>40</v>
      </c>
      <c r="C12" s="344" t="s">
        <v>41</v>
      </c>
      <c r="D12" s="344"/>
      <c r="E12" s="325">
        <f>SUM(E13:E18)</f>
        <v>0</v>
      </c>
    </row>
    <row r="13" spans="1:5" ht="45" customHeight="1">
      <c r="A13" s="345">
        <v>650</v>
      </c>
      <c r="B13" s="343" t="s">
        <v>42</v>
      </c>
      <c r="C13" s="346" t="s">
        <v>43</v>
      </c>
      <c r="D13" s="346"/>
      <c r="E13" s="325">
        <v>0</v>
      </c>
    </row>
    <row r="14" spans="1:5" ht="45" customHeight="1">
      <c r="A14" s="345">
        <v>650</v>
      </c>
      <c r="B14" s="343" t="s">
        <v>44</v>
      </c>
      <c r="C14" s="346" t="s">
        <v>45</v>
      </c>
      <c r="D14" s="346"/>
      <c r="E14" s="325">
        <v>0</v>
      </c>
    </row>
    <row r="15" spans="1:5" ht="45" customHeight="1">
      <c r="A15" s="345">
        <v>650</v>
      </c>
      <c r="B15" s="343" t="s">
        <v>46</v>
      </c>
      <c r="C15" s="346" t="s">
        <v>47</v>
      </c>
      <c r="D15" s="346"/>
      <c r="E15" s="325">
        <v>0</v>
      </c>
    </row>
    <row r="16" spans="1:5" ht="45" customHeight="1">
      <c r="A16" s="345">
        <v>650</v>
      </c>
      <c r="B16" s="343" t="s">
        <v>48</v>
      </c>
      <c r="C16" s="346" t="s">
        <v>49</v>
      </c>
      <c r="D16" s="346"/>
      <c r="E16" s="325">
        <v>0</v>
      </c>
    </row>
    <row r="17" spans="1:5" ht="30" customHeight="1">
      <c r="A17" s="345">
        <v>650</v>
      </c>
      <c r="B17" s="343" t="s">
        <v>50</v>
      </c>
      <c r="C17" s="346" t="s">
        <v>51</v>
      </c>
      <c r="D17" s="346"/>
      <c r="E17" s="325">
        <v>-4850</v>
      </c>
    </row>
    <row r="18" spans="1:5" ht="30" customHeight="1">
      <c r="A18" s="345">
        <v>650</v>
      </c>
      <c r="B18" s="343" t="s">
        <v>52</v>
      </c>
      <c r="C18" s="346" t="s">
        <v>53</v>
      </c>
      <c r="D18" s="346"/>
      <c r="E18" s="325">
        <v>4850</v>
      </c>
    </row>
    <row r="19" spans="1:5" ht="15">
      <c r="A19" s="330"/>
      <c r="B19" s="330"/>
      <c r="C19" s="331"/>
      <c r="D19" s="331"/>
      <c r="E19" s="331"/>
    </row>
    <row r="20" spans="1:5" ht="15">
      <c r="A20" s="330"/>
      <c r="B20" s="330"/>
      <c r="C20" s="331"/>
      <c r="D20" s="331"/>
      <c r="E20" s="331"/>
    </row>
    <row r="21" spans="1:5" ht="15">
      <c r="A21" s="330"/>
      <c r="B21" s="330"/>
      <c r="C21" s="331"/>
      <c r="D21" s="331"/>
      <c r="E21" s="331"/>
    </row>
    <row r="22" spans="1:5" ht="15">
      <c r="A22" s="330"/>
      <c r="B22" s="330"/>
      <c r="C22" s="332"/>
      <c r="D22" s="332"/>
      <c r="E22" s="332"/>
    </row>
    <row r="23" spans="1:5" ht="15">
      <c r="A23" s="330"/>
      <c r="B23" s="330"/>
      <c r="C23" s="332"/>
      <c r="D23" s="332"/>
      <c r="E23" s="332"/>
    </row>
    <row r="24" spans="1:5" ht="15">
      <c r="A24" s="330"/>
      <c r="B24" s="330"/>
      <c r="C24" s="332"/>
      <c r="D24" s="332"/>
      <c r="E24" s="332"/>
    </row>
    <row r="25" spans="1:5" ht="15">
      <c r="A25" s="330"/>
      <c r="B25" s="330"/>
      <c r="C25" s="332"/>
      <c r="D25" s="332"/>
      <c r="E25" s="332"/>
    </row>
    <row r="26" spans="1:5" ht="15">
      <c r="A26" s="330"/>
      <c r="B26" s="330"/>
      <c r="C26" s="332"/>
      <c r="D26" s="332"/>
      <c r="E26" s="332"/>
    </row>
    <row r="27" spans="1:5" ht="15">
      <c r="A27" s="330"/>
      <c r="B27" s="330"/>
      <c r="C27" s="332"/>
      <c r="D27" s="332"/>
      <c r="E27" s="332"/>
    </row>
    <row r="28" spans="1:5" ht="15">
      <c r="A28" s="330"/>
      <c r="B28" s="330"/>
      <c r="C28" s="332"/>
      <c r="D28" s="332"/>
      <c r="E28" s="332"/>
    </row>
    <row r="29" spans="1:5" ht="15">
      <c r="A29" s="330"/>
      <c r="B29" s="330"/>
      <c r="C29" s="332"/>
      <c r="D29" s="332"/>
      <c r="E29" s="332"/>
    </row>
    <row r="30" spans="1:5" ht="15">
      <c r="A30" s="330"/>
      <c r="B30" s="330"/>
      <c r="C30" s="332"/>
      <c r="D30" s="332"/>
      <c r="E30" s="332"/>
    </row>
    <row r="31" spans="1:5" ht="15">
      <c r="A31" s="330"/>
      <c r="B31" s="330"/>
      <c r="C31" s="332"/>
      <c r="D31" s="332"/>
      <c r="E31" s="332"/>
    </row>
    <row r="32" spans="1:5" ht="15">
      <c r="A32" s="330"/>
      <c r="B32" s="330"/>
      <c r="C32" s="332"/>
      <c r="D32" s="332"/>
      <c r="E32" s="332"/>
    </row>
    <row r="33" spans="1:5" ht="15">
      <c r="A33" s="330"/>
      <c r="B33" s="330"/>
      <c r="C33" s="332"/>
      <c r="D33" s="332"/>
      <c r="E33" s="332"/>
    </row>
    <row r="34" spans="1:5" ht="15">
      <c r="A34" s="330"/>
      <c r="B34" s="330"/>
      <c r="C34" s="332"/>
      <c r="D34" s="332"/>
      <c r="E34" s="332"/>
    </row>
    <row r="35" spans="1:5" ht="15">
      <c r="A35" s="330"/>
      <c r="B35" s="330"/>
      <c r="C35" s="332"/>
      <c r="D35" s="332"/>
      <c r="E35" s="332"/>
    </row>
    <row r="36" spans="1:5" ht="15">
      <c r="A36" s="330"/>
      <c r="B36" s="330"/>
      <c r="C36" s="332"/>
      <c r="D36" s="332"/>
      <c r="E36" s="332"/>
    </row>
    <row r="37" spans="1:5" ht="15">
      <c r="A37" s="330"/>
      <c r="B37" s="330"/>
      <c r="C37" s="332"/>
      <c r="D37" s="332"/>
      <c r="E37" s="332"/>
    </row>
    <row r="38" spans="1:5" ht="15">
      <c r="A38" s="330"/>
      <c r="B38" s="330"/>
      <c r="C38" s="332"/>
      <c r="D38" s="332"/>
      <c r="E38" s="332"/>
    </row>
    <row r="39" spans="1:5" ht="15">
      <c r="A39" s="330"/>
      <c r="B39" s="330"/>
      <c r="C39" s="332"/>
      <c r="D39" s="332"/>
      <c r="E39" s="332"/>
    </row>
    <row r="40" spans="1:5" ht="15">
      <c r="A40" s="330"/>
      <c r="B40" s="330"/>
      <c r="C40" s="332"/>
      <c r="D40" s="332"/>
      <c r="E40" s="332"/>
    </row>
    <row r="41" spans="1:5" ht="15">
      <c r="A41" s="330"/>
      <c r="B41" s="330"/>
      <c r="C41" s="332"/>
      <c r="D41" s="332"/>
      <c r="E41" s="332"/>
    </row>
    <row r="42" spans="1:5" ht="15">
      <c r="A42" s="330"/>
      <c r="B42" s="330"/>
      <c r="C42" s="332"/>
      <c r="D42" s="332"/>
      <c r="E42" s="332"/>
    </row>
    <row r="43" spans="1:5" ht="15">
      <c r="A43" s="330"/>
      <c r="B43" s="330"/>
      <c r="C43" s="332"/>
      <c r="D43" s="332"/>
      <c r="E43" s="332"/>
    </row>
    <row r="44" spans="1:5" ht="15">
      <c r="A44" s="330"/>
      <c r="B44" s="330"/>
      <c r="C44" s="332"/>
      <c r="D44" s="332"/>
      <c r="E44" s="332"/>
    </row>
    <row r="45" spans="1:5" ht="15">
      <c r="A45" s="330"/>
      <c r="B45" s="330"/>
      <c r="C45" s="332"/>
      <c r="D45" s="332"/>
      <c r="E45" s="332"/>
    </row>
    <row r="46" spans="1:5" ht="15">
      <c r="A46" s="330"/>
      <c r="B46" s="330"/>
      <c r="C46" s="332"/>
      <c r="D46" s="332"/>
      <c r="E46" s="332"/>
    </row>
    <row r="47" spans="1:5" ht="15">
      <c r="A47" s="330"/>
      <c r="B47" s="330"/>
      <c r="C47" s="332"/>
      <c r="D47" s="332"/>
      <c r="E47" s="332"/>
    </row>
    <row r="48" spans="1:5" ht="15">
      <c r="A48" s="330"/>
      <c r="B48" s="330"/>
      <c r="C48" s="332"/>
      <c r="D48" s="332"/>
      <c r="E48" s="332"/>
    </row>
    <row r="49" spans="1:5" ht="15">
      <c r="A49" s="330"/>
      <c r="B49" s="330"/>
      <c r="C49" s="332"/>
      <c r="D49" s="332"/>
      <c r="E49" s="332"/>
    </row>
    <row r="50" spans="1:5" ht="15">
      <c r="A50" s="330"/>
      <c r="B50" s="330"/>
      <c r="C50" s="332"/>
      <c r="D50" s="332"/>
      <c r="E50" s="332"/>
    </row>
    <row r="51" spans="1:5" ht="15">
      <c r="A51" s="330"/>
      <c r="B51" s="330"/>
      <c r="C51" s="332"/>
      <c r="D51" s="332"/>
      <c r="E51" s="332"/>
    </row>
    <row r="52" spans="1:5" ht="15">
      <c r="A52" s="330"/>
      <c r="B52" s="330"/>
      <c r="C52" s="332"/>
      <c r="D52" s="332"/>
      <c r="E52" s="332"/>
    </row>
    <row r="53" spans="1:5" ht="15">
      <c r="A53" s="330"/>
      <c r="B53" s="330"/>
      <c r="C53" s="332"/>
      <c r="D53" s="332"/>
      <c r="E53" s="332"/>
    </row>
    <row r="54" spans="1:5" ht="15">
      <c r="A54" s="330"/>
      <c r="B54" s="330"/>
      <c r="C54" s="332"/>
      <c r="D54" s="332"/>
      <c r="E54" s="332"/>
    </row>
    <row r="55" spans="1:5" ht="15">
      <c r="A55" s="330"/>
      <c r="B55" s="330"/>
      <c r="C55" s="332"/>
      <c r="D55" s="332"/>
      <c r="E55" s="332"/>
    </row>
    <row r="56" spans="1:5" ht="15">
      <c r="A56" s="330"/>
      <c r="B56" s="330"/>
      <c r="C56" s="332"/>
      <c r="D56" s="332"/>
      <c r="E56" s="332"/>
    </row>
    <row r="57" spans="1:5" ht="15">
      <c r="A57" s="10"/>
      <c r="B57" s="10"/>
      <c r="C57" s="11"/>
      <c r="D57" s="11"/>
      <c r="E57" s="11"/>
    </row>
    <row r="58" spans="1:5" ht="15">
      <c r="A58" s="10"/>
      <c r="B58" s="10"/>
      <c r="C58" s="11"/>
      <c r="D58" s="11"/>
      <c r="E58" s="11"/>
    </row>
    <row r="59" spans="1:5" ht="15">
      <c r="A59" s="10"/>
      <c r="B59" s="10"/>
      <c r="C59" s="11"/>
      <c r="D59" s="11"/>
      <c r="E59" s="11"/>
    </row>
    <row r="60" spans="1:5" ht="15">
      <c r="A60" s="10"/>
      <c r="B60" s="10"/>
      <c r="C60" s="11"/>
      <c r="D60" s="11"/>
      <c r="E60" s="11"/>
    </row>
    <row r="61" spans="1:5" ht="15">
      <c r="A61" s="10"/>
      <c r="B61" s="10"/>
      <c r="C61" s="11"/>
      <c r="D61" s="11"/>
      <c r="E61" s="11"/>
    </row>
    <row r="62" spans="1:5" ht="15">
      <c r="A62" s="10"/>
      <c r="B62" s="10"/>
      <c r="C62" s="11"/>
      <c r="D62" s="11"/>
      <c r="E62" s="11"/>
    </row>
    <row r="63" spans="1:5" ht="15">
      <c r="A63" s="10"/>
      <c r="B63" s="10"/>
      <c r="C63" s="11"/>
      <c r="D63" s="11"/>
      <c r="E63" s="11"/>
    </row>
    <row r="64" spans="1:5" ht="15">
      <c r="A64" s="10"/>
      <c r="B64" s="10"/>
      <c r="C64" s="11"/>
      <c r="D64" s="11"/>
      <c r="E64" s="11"/>
    </row>
    <row r="65" spans="1:5" ht="15">
      <c r="A65" s="10"/>
      <c r="B65" s="10"/>
      <c r="C65" s="11"/>
      <c r="D65" s="11"/>
      <c r="E65" s="11"/>
    </row>
    <row r="66" spans="1:5" ht="15">
      <c r="A66" s="10"/>
      <c r="B66" s="10"/>
      <c r="C66" s="11"/>
      <c r="D66" s="11"/>
      <c r="E66" s="11"/>
    </row>
    <row r="67" spans="1:5" ht="15">
      <c r="A67" s="10"/>
      <c r="B67" s="10"/>
      <c r="C67" s="11"/>
      <c r="D67" s="11"/>
      <c r="E67" s="11"/>
    </row>
    <row r="68" spans="1:5" ht="15">
      <c r="A68" s="10"/>
      <c r="B68" s="10"/>
      <c r="C68" s="11"/>
      <c r="D68" s="11"/>
      <c r="E68" s="11"/>
    </row>
    <row r="69" spans="1:5" ht="15">
      <c r="A69" s="10"/>
      <c r="B69" s="10"/>
      <c r="C69" s="11"/>
      <c r="D69" s="11"/>
      <c r="E69" s="11"/>
    </row>
    <row r="70" spans="1:5" ht="15">
      <c r="A70" s="10"/>
      <c r="B70" s="10"/>
      <c r="C70" s="11"/>
      <c r="D70" s="11"/>
      <c r="E70" s="11"/>
    </row>
    <row r="71" spans="1:5" ht="15">
      <c r="A71" s="10"/>
      <c r="B71" s="10"/>
      <c r="C71" s="11"/>
      <c r="D71" s="11"/>
      <c r="E71" s="11"/>
    </row>
    <row r="72" spans="1:5" ht="15">
      <c r="A72" s="10"/>
      <c r="B72" s="10"/>
      <c r="C72" s="11"/>
      <c r="D72" s="11"/>
      <c r="E72" s="11"/>
    </row>
    <row r="73" spans="1:5" ht="15">
      <c r="A73" s="10"/>
      <c r="B73" s="10"/>
      <c r="C73" s="11"/>
      <c r="D73" s="11"/>
      <c r="E73" s="11"/>
    </row>
    <row r="74" spans="1:5" ht="15">
      <c r="A74" s="10"/>
      <c r="B74" s="10"/>
      <c r="C74" s="11"/>
      <c r="D74" s="11"/>
      <c r="E74" s="11"/>
    </row>
    <row r="75" spans="1:5" ht="15">
      <c r="A75" s="10"/>
      <c r="B75" s="10"/>
      <c r="C75" s="11"/>
      <c r="D75" s="11"/>
      <c r="E75" s="11"/>
    </row>
    <row r="76" spans="1:5" ht="15">
      <c r="A76" s="10"/>
      <c r="B76" s="10"/>
      <c r="C76" s="11"/>
      <c r="D76" s="11"/>
      <c r="E76" s="11"/>
    </row>
    <row r="77" spans="1:5" ht="15">
      <c r="A77" s="10"/>
      <c r="B77" s="10"/>
      <c r="C77" s="11"/>
      <c r="D77" s="11"/>
      <c r="E77" s="11"/>
    </row>
    <row r="78" spans="1:5" ht="15">
      <c r="A78" s="10"/>
      <c r="B78" s="10"/>
      <c r="C78" s="11"/>
      <c r="D78" s="11"/>
      <c r="E78" s="11"/>
    </row>
    <row r="79" spans="1:5" ht="15">
      <c r="A79" s="10"/>
      <c r="B79" s="10"/>
      <c r="C79" s="11"/>
      <c r="D79" s="11"/>
      <c r="E79" s="11"/>
    </row>
    <row r="80" spans="1:5" ht="15">
      <c r="A80" s="10"/>
      <c r="B80" s="10"/>
      <c r="C80" s="11"/>
      <c r="D80" s="11"/>
      <c r="E80" s="11"/>
    </row>
    <row r="81" spans="1:5" ht="15">
      <c r="A81" s="10"/>
      <c r="B81" s="10"/>
      <c r="C81" s="11"/>
      <c r="D81" s="11"/>
      <c r="E81" s="11"/>
    </row>
    <row r="82" spans="1:5" ht="15">
      <c r="A82" s="10"/>
      <c r="B82" s="10"/>
      <c r="C82" s="11"/>
      <c r="D82" s="11"/>
      <c r="E82" s="11"/>
    </row>
    <row r="83" spans="1:5" ht="15">
      <c r="A83" s="10"/>
      <c r="B83" s="10"/>
      <c r="C83" s="11"/>
      <c r="D83" s="11"/>
      <c r="E83" s="11"/>
    </row>
    <row r="84" spans="1:5" ht="15">
      <c r="A84" s="10"/>
      <c r="B84" s="10"/>
      <c r="C84" s="11"/>
      <c r="D84" s="11"/>
      <c r="E84" s="11"/>
    </row>
    <row r="85" spans="1:5" ht="15">
      <c r="A85" s="10"/>
      <c r="B85" s="10"/>
      <c r="C85" s="11"/>
      <c r="D85" s="11"/>
      <c r="E85" s="11"/>
    </row>
    <row r="86" spans="1:5" ht="15">
      <c r="A86" s="10"/>
      <c r="B86" s="10"/>
      <c r="C86" s="11"/>
      <c r="D86" s="11"/>
      <c r="E86" s="11"/>
    </row>
    <row r="87" spans="1:5" ht="15">
      <c r="A87" s="10"/>
      <c r="B87" s="10"/>
      <c r="C87" s="11"/>
      <c r="D87" s="11"/>
      <c r="E87" s="11"/>
    </row>
    <row r="88" spans="1:5" ht="15">
      <c r="A88" s="10"/>
      <c r="B88" s="10"/>
      <c r="C88" s="11"/>
      <c r="D88" s="11"/>
      <c r="E88" s="11"/>
    </row>
    <row r="89" spans="1:5" ht="15">
      <c r="A89" s="10"/>
      <c r="B89" s="10"/>
      <c r="C89" s="11"/>
      <c r="D89" s="11"/>
      <c r="E89" s="11"/>
    </row>
    <row r="90" spans="1:5" ht="15">
      <c r="A90" s="10"/>
      <c r="B90" s="10"/>
      <c r="C90" s="11"/>
      <c r="D90" s="11"/>
      <c r="E90" s="11"/>
    </row>
    <row r="91" spans="1:5" ht="15">
      <c r="A91" s="10"/>
      <c r="B91" s="10"/>
      <c r="C91" s="11"/>
      <c r="D91" s="11"/>
      <c r="E91" s="11"/>
    </row>
    <row r="92" spans="1:5" ht="15">
      <c r="A92" s="10"/>
      <c r="B92" s="10"/>
      <c r="C92" s="11"/>
      <c r="D92" s="11"/>
      <c r="E92" s="11"/>
    </row>
    <row r="93" spans="1:5" ht="15">
      <c r="A93" s="10"/>
      <c r="B93" s="10"/>
      <c r="C93" s="11"/>
      <c r="D93" s="11"/>
      <c r="E93" s="11"/>
    </row>
    <row r="94" spans="3:5" ht="15">
      <c r="C94" s="12"/>
      <c r="D94" s="12"/>
      <c r="E94" s="12"/>
    </row>
    <row r="95" spans="3:5" ht="15">
      <c r="C95" s="12"/>
      <c r="D95" s="12"/>
      <c r="E95" s="12"/>
    </row>
    <row r="96" spans="3:5" ht="15">
      <c r="C96" s="12"/>
      <c r="D96" s="12"/>
      <c r="E96" s="12"/>
    </row>
    <row r="97" spans="3:5" ht="15">
      <c r="C97" s="12"/>
      <c r="D97" s="12"/>
      <c r="E97" s="12"/>
    </row>
    <row r="98" spans="3:5" ht="15">
      <c r="C98" s="12"/>
      <c r="D98" s="12"/>
      <c r="E98" s="12"/>
    </row>
    <row r="99" spans="3:5" ht="15">
      <c r="C99" s="12"/>
      <c r="D99" s="12"/>
      <c r="E99" s="12"/>
    </row>
    <row r="100" spans="3:5" ht="15">
      <c r="C100" s="12"/>
      <c r="D100" s="12"/>
      <c r="E100" s="12"/>
    </row>
    <row r="101" spans="3:5" ht="15">
      <c r="C101" s="12"/>
      <c r="D101" s="12"/>
      <c r="E101" s="12"/>
    </row>
    <row r="102" spans="3:5" ht="15">
      <c r="C102" s="12"/>
      <c r="D102" s="12"/>
      <c r="E102" s="12"/>
    </row>
    <row r="103" spans="3:5" ht="15">
      <c r="C103" s="12"/>
      <c r="D103" s="12"/>
      <c r="E103" s="12"/>
    </row>
    <row r="104" spans="3:5" ht="15">
      <c r="C104" s="12"/>
      <c r="D104" s="12"/>
      <c r="E104" s="12"/>
    </row>
    <row r="105" spans="3:5" ht="15">
      <c r="C105" s="12"/>
      <c r="D105" s="12"/>
      <c r="E105" s="12"/>
    </row>
    <row r="106" spans="3:5" ht="15">
      <c r="C106" s="12"/>
      <c r="D106" s="12"/>
      <c r="E106" s="12"/>
    </row>
    <row r="107" spans="3:5" ht="15">
      <c r="C107" s="12"/>
      <c r="D107" s="12"/>
      <c r="E107" s="12"/>
    </row>
    <row r="108" spans="3:5" ht="15">
      <c r="C108" s="12"/>
      <c r="D108" s="12"/>
      <c r="E108" s="12"/>
    </row>
    <row r="109" spans="3:5" ht="15">
      <c r="C109" s="12"/>
      <c r="D109" s="12"/>
      <c r="E109" s="12"/>
    </row>
    <row r="110" spans="3:5" ht="15">
      <c r="C110" s="12"/>
      <c r="D110" s="12"/>
      <c r="E110" s="12"/>
    </row>
    <row r="111" spans="3:5" ht="15">
      <c r="C111" s="12"/>
      <c r="D111" s="12"/>
      <c r="E111" s="12"/>
    </row>
    <row r="112" spans="3:5" ht="15">
      <c r="C112" s="12"/>
      <c r="D112" s="12"/>
      <c r="E112" s="12"/>
    </row>
    <row r="113" spans="3:5" ht="15">
      <c r="C113" s="12"/>
      <c r="D113" s="12"/>
      <c r="E113" s="12"/>
    </row>
    <row r="114" spans="3:5" ht="15">
      <c r="C114" s="12"/>
      <c r="D114" s="12"/>
      <c r="E114" s="12"/>
    </row>
    <row r="115" spans="3:5" ht="15">
      <c r="C115" s="12"/>
      <c r="D115" s="12"/>
      <c r="E115" s="12"/>
    </row>
    <row r="116" spans="3:5" ht="15">
      <c r="C116" s="12"/>
      <c r="D116" s="12"/>
      <c r="E116" s="12"/>
    </row>
  </sheetData>
  <sheetProtection selectLockedCells="1" selectUnlockedCells="1"/>
  <mergeCells count="9">
    <mergeCell ref="C16:D16"/>
    <mergeCell ref="C17:D17"/>
    <mergeCell ref="C18:D18"/>
    <mergeCell ref="A8:E9"/>
    <mergeCell ref="C11:D11"/>
    <mergeCell ref="C12:D12"/>
    <mergeCell ref="C13:D13"/>
    <mergeCell ref="C14:D14"/>
    <mergeCell ref="C15:D15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D1" sqref="A1:E21"/>
    </sheetView>
  </sheetViews>
  <sheetFormatPr defaultColWidth="9.00390625" defaultRowHeight="12.75"/>
  <cols>
    <col min="1" max="1" width="8.625" style="4" customWidth="1"/>
    <col min="2" max="2" width="24.25390625" style="4" customWidth="1"/>
    <col min="3" max="3" width="60.75390625" style="5" customWidth="1"/>
    <col min="4" max="5" width="12.75390625" style="5" customWidth="1"/>
  </cols>
  <sheetData>
    <row r="1" spans="1:5" ht="15">
      <c r="A1" s="322"/>
      <c r="B1" s="322"/>
      <c r="C1" s="249"/>
      <c r="D1" s="195"/>
      <c r="E1" s="195" t="s">
        <v>54</v>
      </c>
    </row>
    <row r="2" spans="1:5" ht="15">
      <c r="A2" s="322"/>
      <c r="B2" s="322"/>
      <c r="C2" s="249"/>
      <c r="D2" s="195"/>
      <c r="E2" s="195" t="s">
        <v>1</v>
      </c>
    </row>
    <row r="3" spans="1:5" ht="15">
      <c r="A3" s="322"/>
      <c r="B3" s="322"/>
      <c r="C3" s="249"/>
      <c r="D3" s="195"/>
      <c r="E3" s="195" t="s">
        <v>2</v>
      </c>
    </row>
    <row r="4" spans="1:5" ht="15">
      <c r="A4" s="322"/>
      <c r="B4" s="322"/>
      <c r="C4" s="249"/>
      <c r="D4" s="195"/>
      <c r="E4" s="195" t="s">
        <v>662</v>
      </c>
    </row>
    <row r="5" spans="1:5" ht="15">
      <c r="A5" s="322"/>
      <c r="B5" s="322"/>
      <c r="C5" s="249"/>
      <c r="D5" s="340"/>
      <c r="E5" s="340"/>
    </row>
    <row r="6" spans="1:5" ht="15">
      <c r="A6" s="322"/>
      <c r="B6" s="322"/>
      <c r="C6" s="249"/>
      <c r="D6" s="249"/>
      <c r="E6" s="249"/>
    </row>
    <row r="7" spans="1:5" ht="15">
      <c r="A7" s="322"/>
      <c r="B7" s="322"/>
      <c r="C7" s="249"/>
      <c r="D7" s="249"/>
      <c r="E7" s="249"/>
    </row>
    <row r="8" spans="1:5" ht="20.25" customHeight="1">
      <c r="A8" s="341" t="s">
        <v>55</v>
      </c>
      <c r="B8" s="341"/>
      <c r="C8" s="341"/>
      <c r="D8" s="341"/>
      <c r="E8" s="341"/>
    </row>
    <row r="9" spans="1:5" ht="12.75" customHeight="1">
      <c r="A9" s="347"/>
      <c r="B9" s="347"/>
      <c r="C9" s="347"/>
      <c r="D9" s="347"/>
      <c r="E9" s="347"/>
    </row>
    <row r="10" spans="1:5" ht="15">
      <c r="A10" s="322"/>
      <c r="B10" s="322"/>
      <c r="C10" s="249"/>
      <c r="D10" s="249"/>
      <c r="E10" s="195" t="s">
        <v>56</v>
      </c>
    </row>
    <row r="11" spans="1:5" s="13" customFormat="1" ht="60" customHeight="1">
      <c r="A11" s="343" t="s">
        <v>36</v>
      </c>
      <c r="B11" s="343" t="s">
        <v>37</v>
      </c>
      <c r="C11" s="345" t="s">
        <v>38</v>
      </c>
      <c r="D11" s="343" t="s">
        <v>57</v>
      </c>
      <c r="E11" s="343" t="s">
        <v>58</v>
      </c>
    </row>
    <row r="12" spans="1:5" s="13" customFormat="1" ht="30" customHeight="1">
      <c r="A12" s="345">
        <v>650</v>
      </c>
      <c r="B12" s="343" t="s">
        <v>40</v>
      </c>
      <c r="C12" s="348" t="s">
        <v>41</v>
      </c>
      <c r="D12" s="349">
        <f>SUM(D13:D18)</f>
        <v>0</v>
      </c>
      <c r="E12" s="349">
        <f>SUM(E13:E18)</f>
        <v>0</v>
      </c>
    </row>
    <row r="13" spans="1:5" s="13" customFormat="1" ht="30" customHeight="1">
      <c r="A13" s="345">
        <v>650</v>
      </c>
      <c r="B13" s="343" t="s">
        <v>42</v>
      </c>
      <c r="C13" s="348" t="s">
        <v>43</v>
      </c>
      <c r="D13" s="349">
        <v>0</v>
      </c>
      <c r="E13" s="349">
        <v>0</v>
      </c>
    </row>
    <row r="14" spans="1:5" s="13" customFormat="1" ht="45" customHeight="1">
      <c r="A14" s="345">
        <v>650</v>
      </c>
      <c r="B14" s="343" t="s">
        <v>44</v>
      </c>
      <c r="C14" s="348" t="s">
        <v>45</v>
      </c>
      <c r="D14" s="349">
        <v>0</v>
      </c>
      <c r="E14" s="349">
        <v>0</v>
      </c>
    </row>
    <row r="15" spans="1:5" s="13" customFormat="1" ht="45" customHeight="1">
      <c r="A15" s="345">
        <v>650</v>
      </c>
      <c r="B15" s="343" t="s">
        <v>59</v>
      </c>
      <c r="C15" s="348" t="s">
        <v>47</v>
      </c>
      <c r="D15" s="349">
        <v>0</v>
      </c>
      <c r="E15" s="349">
        <v>0</v>
      </c>
    </row>
    <row r="16" spans="1:5" s="13" customFormat="1" ht="45" customHeight="1">
      <c r="A16" s="345">
        <v>650</v>
      </c>
      <c r="B16" s="343" t="s">
        <v>48</v>
      </c>
      <c r="C16" s="348" t="s">
        <v>49</v>
      </c>
      <c r="D16" s="349">
        <v>0</v>
      </c>
      <c r="E16" s="349">
        <v>0</v>
      </c>
    </row>
    <row r="17" spans="1:5" s="13" customFormat="1" ht="30.75" customHeight="1">
      <c r="A17" s="345">
        <v>650</v>
      </c>
      <c r="B17" s="343" t="s">
        <v>50</v>
      </c>
      <c r="C17" s="348" t="s">
        <v>51</v>
      </c>
      <c r="D17" s="349">
        <v>-5170</v>
      </c>
      <c r="E17" s="349">
        <v>-4950</v>
      </c>
    </row>
    <row r="18" spans="1:5" s="13" customFormat="1" ht="30" customHeight="1">
      <c r="A18" s="345">
        <v>650</v>
      </c>
      <c r="B18" s="343" t="s">
        <v>52</v>
      </c>
      <c r="C18" s="348" t="s">
        <v>53</v>
      </c>
      <c r="D18" s="349">
        <v>5170</v>
      </c>
      <c r="E18" s="349">
        <v>4950</v>
      </c>
    </row>
    <row r="19" spans="1:5" s="13" customFormat="1" ht="15">
      <c r="A19" s="350"/>
      <c r="B19" s="350"/>
      <c r="C19" s="350"/>
      <c r="D19" s="350"/>
      <c r="E19" s="350"/>
    </row>
    <row r="20" spans="1:5" ht="15">
      <c r="A20" s="330"/>
      <c r="B20" s="330"/>
      <c r="C20" s="331"/>
      <c r="D20" s="331"/>
      <c r="E20" s="331"/>
    </row>
    <row r="21" spans="1:5" ht="15">
      <c r="A21" s="330"/>
      <c r="B21" s="330"/>
      <c r="C21" s="331"/>
      <c r="D21" s="331"/>
      <c r="E21" s="331"/>
    </row>
    <row r="22" spans="1:5" ht="15">
      <c r="A22" s="10"/>
      <c r="B22" s="10"/>
      <c r="C22" s="11"/>
      <c r="D22" s="11"/>
      <c r="E22" s="11"/>
    </row>
    <row r="23" spans="1:5" ht="15">
      <c r="A23" s="10"/>
      <c r="B23" s="10"/>
      <c r="C23" s="11"/>
      <c r="D23" s="11"/>
      <c r="E23" s="11"/>
    </row>
    <row r="24" spans="1:5" ht="15">
      <c r="A24" s="10"/>
      <c r="B24" s="10"/>
      <c r="C24" s="11"/>
      <c r="D24" s="11"/>
      <c r="E24" s="11"/>
    </row>
    <row r="25" spans="1:5" ht="15">
      <c r="A25" s="10"/>
      <c r="B25" s="10"/>
      <c r="C25" s="11"/>
      <c r="D25" s="11"/>
      <c r="E25" s="11"/>
    </row>
    <row r="26" spans="1:5" ht="15">
      <c r="A26" s="10"/>
      <c r="B26" s="10"/>
      <c r="C26" s="11"/>
      <c r="D26" s="11"/>
      <c r="E26" s="11"/>
    </row>
    <row r="27" spans="1:5" ht="15">
      <c r="A27" s="10"/>
      <c r="B27" s="10"/>
      <c r="C27" s="11"/>
      <c r="D27" s="11"/>
      <c r="E27" s="11"/>
    </row>
    <row r="28" spans="1:5" ht="15">
      <c r="A28" s="10"/>
      <c r="B28" s="10"/>
      <c r="C28" s="11"/>
      <c r="D28" s="11"/>
      <c r="E28" s="11"/>
    </row>
    <row r="29" spans="1:5" ht="15">
      <c r="A29" s="10"/>
      <c r="B29" s="10"/>
      <c r="C29" s="11"/>
      <c r="D29" s="11"/>
      <c r="E29" s="11"/>
    </row>
    <row r="30" spans="1:5" ht="15">
      <c r="A30" s="10"/>
      <c r="B30" s="10"/>
      <c r="C30" s="11"/>
      <c r="D30" s="11"/>
      <c r="E30" s="11"/>
    </row>
    <row r="31" spans="1:5" ht="15">
      <c r="A31" s="10"/>
      <c r="B31" s="10"/>
      <c r="C31" s="11"/>
      <c r="D31" s="11"/>
      <c r="E31" s="11"/>
    </row>
    <row r="32" spans="1:5" ht="15">
      <c r="A32" s="10"/>
      <c r="B32" s="10"/>
      <c r="C32" s="11"/>
      <c r="D32" s="11"/>
      <c r="E32" s="11"/>
    </row>
    <row r="33" spans="1:5" ht="15">
      <c r="A33" s="10"/>
      <c r="B33" s="10"/>
      <c r="C33" s="11"/>
      <c r="D33" s="11"/>
      <c r="E33" s="11"/>
    </row>
    <row r="34" spans="1:5" ht="15">
      <c r="A34" s="10"/>
      <c r="B34" s="10"/>
      <c r="C34" s="11"/>
      <c r="D34" s="11"/>
      <c r="E34" s="11"/>
    </row>
    <row r="35" spans="1:5" ht="15">
      <c r="A35" s="10"/>
      <c r="B35" s="10"/>
      <c r="C35" s="11"/>
      <c r="D35" s="11"/>
      <c r="E35" s="11"/>
    </row>
    <row r="36" spans="1:5" ht="15">
      <c r="A36" s="10"/>
      <c r="B36" s="10"/>
      <c r="C36" s="11"/>
      <c r="D36" s="11"/>
      <c r="E36" s="11"/>
    </row>
    <row r="37" spans="1:5" ht="15">
      <c r="A37" s="10"/>
      <c r="B37" s="10"/>
      <c r="C37" s="11"/>
      <c r="D37" s="11"/>
      <c r="E37" s="11"/>
    </row>
    <row r="38" spans="1:5" ht="15">
      <c r="A38" s="10"/>
      <c r="B38" s="10"/>
      <c r="C38" s="11"/>
      <c r="D38" s="11"/>
      <c r="E38" s="11"/>
    </row>
    <row r="39" spans="1:5" ht="15">
      <c r="A39" s="10"/>
      <c r="B39" s="10"/>
      <c r="C39" s="11"/>
      <c r="D39" s="11"/>
      <c r="E39" s="11"/>
    </row>
    <row r="40" spans="1:5" ht="15">
      <c r="A40" s="10"/>
      <c r="B40" s="10"/>
      <c r="C40" s="11"/>
      <c r="D40" s="11"/>
      <c r="E40" s="11"/>
    </row>
    <row r="41" spans="1:5" ht="15">
      <c r="A41" s="10"/>
      <c r="B41" s="10"/>
      <c r="C41" s="11"/>
      <c r="D41" s="11"/>
      <c r="E41" s="11"/>
    </row>
    <row r="42" spans="1:5" ht="15">
      <c r="A42" s="10"/>
      <c r="B42" s="10"/>
      <c r="C42" s="11"/>
      <c r="D42" s="11"/>
      <c r="E42" s="11"/>
    </row>
    <row r="43" spans="1:5" ht="15">
      <c r="A43" s="10"/>
      <c r="B43" s="10"/>
      <c r="C43" s="11"/>
      <c r="D43" s="11"/>
      <c r="E43" s="11"/>
    </row>
    <row r="44" spans="1:5" ht="15">
      <c r="A44" s="10"/>
      <c r="B44" s="10"/>
      <c r="C44" s="11"/>
      <c r="D44" s="11"/>
      <c r="E44" s="11"/>
    </row>
    <row r="45" spans="1:5" ht="15">
      <c r="A45" s="10"/>
      <c r="B45" s="10"/>
      <c r="C45" s="11"/>
      <c r="D45" s="11"/>
      <c r="E45" s="11"/>
    </row>
    <row r="46" spans="1:5" ht="15">
      <c r="A46" s="10"/>
      <c r="B46" s="10"/>
      <c r="C46" s="11"/>
      <c r="D46" s="11"/>
      <c r="E46" s="11"/>
    </row>
    <row r="47" spans="1:5" ht="15">
      <c r="A47" s="10"/>
      <c r="B47" s="10"/>
      <c r="C47" s="11"/>
      <c r="D47" s="11"/>
      <c r="E47" s="11"/>
    </row>
    <row r="48" spans="1:5" ht="15">
      <c r="A48" s="10"/>
      <c r="B48" s="10"/>
      <c r="C48" s="11"/>
      <c r="D48" s="11"/>
      <c r="E48" s="11"/>
    </row>
    <row r="49" spans="1:5" ht="15">
      <c r="A49" s="10"/>
      <c r="B49" s="10"/>
      <c r="C49" s="11"/>
      <c r="D49" s="11"/>
      <c r="E49" s="11"/>
    </row>
    <row r="50" spans="1:5" ht="15">
      <c r="A50" s="10"/>
      <c r="B50" s="10"/>
      <c r="C50" s="11"/>
      <c r="D50" s="11"/>
      <c r="E50" s="11"/>
    </row>
    <row r="51" spans="1:5" ht="15">
      <c r="A51" s="10"/>
      <c r="B51" s="10"/>
      <c r="C51" s="11"/>
      <c r="D51" s="11"/>
      <c r="E51" s="11"/>
    </row>
    <row r="52" spans="1:5" ht="15">
      <c r="A52" s="10"/>
      <c r="B52" s="10"/>
      <c r="C52" s="11"/>
      <c r="D52" s="11"/>
      <c r="E52" s="11"/>
    </row>
    <row r="53" spans="1:5" ht="15">
      <c r="A53" s="10"/>
      <c r="B53" s="10"/>
      <c r="C53" s="11"/>
      <c r="D53" s="11"/>
      <c r="E53" s="11"/>
    </row>
    <row r="54" spans="1:5" ht="15">
      <c r="A54" s="10"/>
      <c r="B54" s="10"/>
      <c r="C54" s="11"/>
      <c r="D54" s="11"/>
      <c r="E54" s="11"/>
    </row>
    <row r="55" spans="1:5" ht="15">
      <c r="A55" s="10"/>
      <c r="B55" s="10"/>
      <c r="C55" s="11"/>
      <c r="D55" s="11"/>
      <c r="E55" s="11"/>
    </row>
    <row r="56" spans="1:5" ht="15">
      <c r="A56" s="10"/>
      <c r="B56" s="10"/>
      <c r="C56" s="11"/>
      <c r="D56" s="11"/>
      <c r="E56" s="11"/>
    </row>
    <row r="57" spans="1:5" ht="15">
      <c r="A57" s="10"/>
      <c r="B57" s="10"/>
      <c r="C57" s="11"/>
      <c r="D57" s="11"/>
      <c r="E57" s="11"/>
    </row>
    <row r="58" spans="1:5" ht="15">
      <c r="A58" s="10"/>
      <c r="B58" s="10"/>
      <c r="C58" s="11"/>
      <c r="D58" s="11"/>
      <c r="E58" s="11"/>
    </row>
    <row r="59" spans="1:5" ht="15">
      <c r="A59" s="10"/>
      <c r="B59" s="10"/>
      <c r="C59" s="11"/>
      <c r="D59" s="11"/>
      <c r="E59" s="11"/>
    </row>
    <row r="60" spans="1:5" ht="15">
      <c r="A60" s="10"/>
      <c r="B60" s="10"/>
      <c r="C60" s="11"/>
      <c r="D60" s="11"/>
      <c r="E60" s="11"/>
    </row>
    <row r="61" spans="1:5" ht="15">
      <c r="A61" s="10"/>
      <c r="B61" s="10"/>
      <c r="C61" s="11"/>
      <c r="D61" s="11"/>
      <c r="E61" s="11"/>
    </row>
    <row r="62" spans="1:5" ht="15">
      <c r="A62" s="10"/>
      <c r="B62" s="10"/>
      <c r="C62" s="11"/>
      <c r="D62" s="11"/>
      <c r="E62" s="11"/>
    </row>
    <row r="63" spans="1:5" ht="15">
      <c r="A63" s="10"/>
      <c r="B63" s="10"/>
      <c r="C63" s="11"/>
      <c r="D63" s="11"/>
      <c r="E63" s="11"/>
    </row>
    <row r="64" spans="1:5" ht="15">
      <c r="A64" s="10"/>
      <c r="B64" s="10"/>
      <c r="C64" s="11"/>
      <c r="D64" s="11"/>
      <c r="E64" s="11"/>
    </row>
    <row r="65" spans="1:5" ht="15">
      <c r="A65" s="10"/>
      <c r="B65" s="10"/>
      <c r="C65" s="11"/>
      <c r="D65" s="11"/>
      <c r="E65" s="11"/>
    </row>
    <row r="66" spans="1:5" ht="15">
      <c r="A66" s="10"/>
      <c r="B66" s="10"/>
      <c r="C66" s="11"/>
      <c r="D66" s="11"/>
      <c r="E66" s="11"/>
    </row>
    <row r="67" spans="1:5" ht="15">
      <c r="A67" s="10"/>
      <c r="B67" s="10"/>
      <c r="C67" s="11"/>
      <c r="D67" s="11"/>
      <c r="E67" s="11"/>
    </row>
    <row r="68" spans="1:5" ht="15">
      <c r="A68" s="10"/>
      <c r="B68" s="10"/>
      <c r="C68" s="11"/>
      <c r="D68" s="11"/>
      <c r="E68" s="11"/>
    </row>
    <row r="69" spans="1:5" ht="15">
      <c r="A69" s="10"/>
      <c r="B69" s="10"/>
      <c r="C69" s="11"/>
      <c r="D69" s="11"/>
      <c r="E69" s="11"/>
    </row>
    <row r="70" spans="1:5" ht="15">
      <c r="A70" s="10"/>
      <c r="B70" s="10"/>
      <c r="C70" s="11"/>
      <c r="D70" s="11"/>
      <c r="E70" s="11"/>
    </row>
    <row r="71" spans="1:5" ht="15">
      <c r="A71" s="10"/>
      <c r="B71" s="10"/>
      <c r="C71" s="11"/>
      <c r="D71" s="11"/>
      <c r="E71" s="11"/>
    </row>
    <row r="72" spans="1:5" ht="15">
      <c r="A72" s="10"/>
      <c r="B72" s="10"/>
      <c r="C72" s="11"/>
      <c r="D72" s="11"/>
      <c r="E72" s="11"/>
    </row>
    <row r="73" spans="1:5" ht="15">
      <c r="A73" s="10"/>
      <c r="B73" s="10"/>
      <c r="C73" s="11"/>
      <c r="D73" s="11"/>
      <c r="E73" s="11"/>
    </row>
    <row r="74" spans="1:5" ht="15">
      <c r="A74" s="10"/>
      <c r="B74" s="10"/>
      <c r="C74" s="11"/>
      <c r="D74" s="11"/>
      <c r="E74" s="11"/>
    </row>
    <row r="75" spans="1:5" ht="15">
      <c r="A75" s="10"/>
      <c r="B75" s="10"/>
      <c r="C75" s="11"/>
      <c r="D75" s="11"/>
      <c r="E75" s="11"/>
    </row>
    <row r="76" spans="1:5" ht="15">
      <c r="A76" s="10"/>
      <c r="B76" s="10"/>
      <c r="C76" s="11"/>
      <c r="D76" s="11"/>
      <c r="E76" s="11"/>
    </row>
    <row r="77" spans="1:5" ht="15">
      <c r="A77" s="10"/>
      <c r="B77" s="10"/>
      <c r="C77" s="11"/>
      <c r="D77" s="11"/>
      <c r="E77" s="11"/>
    </row>
    <row r="78" spans="1:5" ht="15">
      <c r="A78" s="10"/>
      <c r="B78" s="10"/>
      <c r="C78" s="11"/>
      <c r="D78" s="11"/>
      <c r="E78" s="11"/>
    </row>
    <row r="79" spans="1:5" ht="15">
      <c r="A79" s="10"/>
      <c r="B79" s="10"/>
      <c r="C79" s="11"/>
      <c r="D79" s="11"/>
      <c r="E79" s="11"/>
    </row>
    <row r="80" spans="1:5" ht="15">
      <c r="A80" s="10"/>
      <c r="B80" s="10"/>
      <c r="C80" s="11"/>
      <c r="D80" s="11"/>
      <c r="E80" s="11"/>
    </row>
    <row r="81" spans="1:5" ht="15">
      <c r="A81" s="10"/>
      <c r="B81" s="10"/>
      <c r="C81" s="11"/>
      <c r="D81" s="11"/>
      <c r="E81" s="11"/>
    </row>
    <row r="82" spans="1:5" ht="15">
      <c r="A82" s="10"/>
      <c r="B82" s="10"/>
      <c r="C82" s="11"/>
      <c r="D82" s="11"/>
      <c r="E82" s="11"/>
    </row>
    <row r="83" spans="1:5" ht="15">
      <c r="A83" s="10"/>
      <c r="B83" s="10"/>
      <c r="C83" s="11"/>
      <c r="D83" s="11"/>
      <c r="E83" s="11"/>
    </row>
    <row r="84" spans="1:5" ht="15">
      <c r="A84" s="10"/>
      <c r="B84" s="10"/>
      <c r="C84" s="11"/>
      <c r="D84" s="11"/>
      <c r="E84" s="11"/>
    </row>
    <row r="85" spans="1:5" ht="15">
      <c r="A85" s="10"/>
      <c r="B85" s="10"/>
      <c r="C85" s="11"/>
      <c r="D85" s="11"/>
      <c r="E85" s="11"/>
    </row>
    <row r="86" spans="1:5" ht="15">
      <c r="A86" s="10"/>
      <c r="B86" s="10"/>
      <c r="C86" s="11"/>
      <c r="D86" s="11"/>
      <c r="E86" s="11"/>
    </row>
    <row r="87" spans="1:5" ht="15">
      <c r="A87" s="10"/>
      <c r="B87" s="10"/>
      <c r="C87" s="11"/>
      <c r="D87" s="11"/>
      <c r="E87" s="11"/>
    </row>
    <row r="88" spans="1:5" ht="15">
      <c r="A88" s="10"/>
      <c r="B88" s="10"/>
      <c r="C88" s="11"/>
      <c r="D88" s="11"/>
      <c r="E88" s="11"/>
    </row>
    <row r="89" spans="1:5" ht="15">
      <c r="A89" s="10"/>
      <c r="B89" s="10"/>
      <c r="C89" s="11"/>
      <c r="D89" s="11"/>
      <c r="E89" s="11"/>
    </row>
    <row r="90" spans="1:5" ht="15">
      <c r="A90" s="10"/>
      <c r="B90" s="10"/>
      <c r="C90" s="11"/>
      <c r="D90" s="11"/>
      <c r="E90" s="11"/>
    </row>
    <row r="91" spans="1:5" ht="15">
      <c r="A91" s="10"/>
      <c r="B91" s="10"/>
      <c r="C91" s="11"/>
      <c r="D91" s="11"/>
      <c r="E91" s="11"/>
    </row>
    <row r="92" spans="1:5" ht="15">
      <c r="A92" s="10"/>
      <c r="B92" s="10"/>
      <c r="C92" s="11"/>
      <c r="D92" s="11"/>
      <c r="E92" s="11"/>
    </row>
    <row r="93" spans="1:5" ht="15">
      <c r="A93" s="10"/>
      <c r="B93" s="10"/>
      <c r="C93" s="11"/>
      <c r="D93" s="11"/>
      <c r="E93" s="11"/>
    </row>
    <row r="94" spans="3:5" ht="15">
      <c r="C94" s="12"/>
      <c r="D94" s="12"/>
      <c r="E94" s="12"/>
    </row>
    <row r="95" spans="3:5" ht="15">
      <c r="C95" s="12"/>
      <c r="D95" s="12"/>
      <c r="E95" s="12"/>
    </row>
    <row r="96" spans="3:5" ht="15">
      <c r="C96" s="12"/>
      <c r="D96" s="12"/>
      <c r="E96" s="12"/>
    </row>
    <row r="97" spans="3:5" ht="15">
      <c r="C97" s="12"/>
      <c r="D97" s="12"/>
      <c r="E97" s="12"/>
    </row>
    <row r="98" spans="3:5" ht="15">
      <c r="C98" s="12"/>
      <c r="D98" s="12"/>
      <c r="E98" s="12"/>
    </row>
    <row r="99" spans="3:5" ht="15">
      <c r="C99" s="12"/>
      <c r="D99" s="12"/>
      <c r="E99" s="12"/>
    </row>
    <row r="100" spans="3:5" ht="15">
      <c r="C100" s="12"/>
      <c r="D100" s="12"/>
      <c r="E100" s="12"/>
    </row>
    <row r="101" spans="3:5" ht="15">
      <c r="C101" s="12"/>
      <c r="D101" s="12"/>
      <c r="E101" s="12"/>
    </row>
    <row r="102" spans="3:5" ht="15">
      <c r="C102" s="12"/>
      <c r="D102" s="12"/>
      <c r="E102" s="12"/>
    </row>
    <row r="103" spans="3:5" ht="15">
      <c r="C103" s="12"/>
      <c r="D103" s="12"/>
      <c r="E103" s="12"/>
    </row>
    <row r="104" spans="3:5" ht="15">
      <c r="C104" s="12"/>
      <c r="D104" s="12"/>
      <c r="E104" s="12"/>
    </row>
    <row r="105" spans="3:5" ht="15">
      <c r="C105" s="12"/>
      <c r="D105" s="12"/>
      <c r="E105" s="12"/>
    </row>
    <row r="106" spans="3:5" ht="15">
      <c r="C106" s="12"/>
      <c r="D106" s="12"/>
      <c r="E106" s="12"/>
    </row>
    <row r="107" spans="3:5" ht="15">
      <c r="C107" s="12"/>
      <c r="D107" s="12"/>
      <c r="E107" s="12"/>
    </row>
    <row r="108" spans="3:5" ht="15">
      <c r="C108" s="12"/>
      <c r="D108" s="12"/>
      <c r="E108" s="12"/>
    </row>
    <row r="109" spans="3:5" ht="15">
      <c r="C109" s="12"/>
      <c r="D109" s="12"/>
      <c r="E109" s="12"/>
    </row>
    <row r="110" spans="3:5" ht="15">
      <c r="C110" s="12"/>
      <c r="D110" s="12"/>
      <c r="E110" s="12"/>
    </row>
    <row r="111" spans="3:5" ht="15">
      <c r="C111" s="12"/>
      <c r="D111" s="12"/>
      <c r="E111" s="12"/>
    </row>
    <row r="112" spans="3:5" ht="15">
      <c r="C112" s="12"/>
      <c r="D112" s="12"/>
      <c r="E112" s="12"/>
    </row>
    <row r="113" spans="3:5" ht="15">
      <c r="C113" s="12"/>
      <c r="D113" s="12"/>
      <c r="E113" s="12"/>
    </row>
    <row r="114" spans="3:5" ht="15">
      <c r="C114" s="12"/>
      <c r="D114" s="12"/>
      <c r="E114" s="12"/>
    </row>
    <row r="115" spans="3:5" ht="15">
      <c r="C115" s="12"/>
      <c r="D115" s="12"/>
      <c r="E115" s="12"/>
    </row>
    <row r="116" spans="3:5" ht="15">
      <c r="C116" s="12"/>
      <c r="D116" s="12"/>
      <c r="E116" s="12"/>
    </row>
  </sheetData>
  <sheetProtection selectLockedCells="1" selectUnlockedCells="1"/>
  <mergeCells count="1">
    <mergeCell ref="A8:E8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" sqref="A1:C28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spans="1:3" ht="15">
      <c r="A1" s="248"/>
      <c r="B1" s="248"/>
      <c r="C1" s="195" t="s">
        <v>490</v>
      </c>
    </row>
    <row r="2" spans="1:3" ht="15">
      <c r="A2" s="248"/>
      <c r="B2" s="248"/>
      <c r="C2" s="195" t="s">
        <v>1</v>
      </c>
    </row>
    <row r="3" spans="1:3" ht="15">
      <c r="A3" s="248"/>
      <c r="B3" s="248"/>
      <c r="C3" s="195" t="s">
        <v>491</v>
      </c>
    </row>
    <row r="4" spans="1:3" ht="15">
      <c r="A4" s="248"/>
      <c r="B4" s="248"/>
      <c r="C4" s="195" t="s">
        <v>662</v>
      </c>
    </row>
    <row r="5" spans="1:3" ht="12.75">
      <c r="A5" s="248"/>
      <c r="B5" s="248"/>
      <c r="C5" s="248"/>
    </row>
    <row r="6" spans="1:3" ht="12.75">
      <c r="A6" s="248"/>
      <c r="B6" s="248"/>
      <c r="C6" s="248"/>
    </row>
    <row r="7" spans="1:3" ht="12.75">
      <c r="A7" s="248"/>
      <c r="B7" s="248"/>
      <c r="C7" s="248"/>
    </row>
    <row r="8" spans="1:3" ht="12.75" customHeight="1">
      <c r="A8" s="351" t="s">
        <v>492</v>
      </c>
      <c r="B8" s="351"/>
      <c r="C8" s="351"/>
    </row>
    <row r="9" spans="1:3" ht="12.75" customHeight="1">
      <c r="A9" s="351" t="s">
        <v>493</v>
      </c>
      <c r="B9" s="351"/>
      <c r="C9" s="351"/>
    </row>
    <row r="10" spans="1:3" ht="12.75" customHeight="1">
      <c r="A10" s="351" t="s">
        <v>486</v>
      </c>
      <c r="B10" s="351"/>
      <c r="C10" s="351"/>
    </row>
    <row r="11" spans="1:3" ht="15.75">
      <c r="A11" s="352"/>
      <c r="B11" s="248"/>
      <c r="C11" s="248"/>
    </row>
    <row r="12" spans="1:3" ht="31.5" customHeight="1">
      <c r="A12" s="353" t="s">
        <v>5</v>
      </c>
      <c r="B12" s="353" t="s">
        <v>494</v>
      </c>
      <c r="C12" s="353" t="s">
        <v>183</v>
      </c>
    </row>
    <row r="13" spans="1:3" ht="16.5" customHeight="1">
      <c r="A13" s="353"/>
      <c r="B13" s="353"/>
      <c r="C13" s="353"/>
    </row>
    <row r="14" spans="1:3" ht="15.75">
      <c r="A14" s="354">
        <v>1</v>
      </c>
      <c r="B14" s="355" t="s">
        <v>495</v>
      </c>
      <c r="C14" s="354" t="s">
        <v>496</v>
      </c>
    </row>
    <row r="15" spans="1:3" ht="15.75" customHeight="1">
      <c r="A15" s="354"/>
      <c r="B15" s="355" t="s">
        <v>497</v>
      </c>
      <c r="C15" s="354" t="s">
        <v>496</v>
      </c>
    </row>
    <row r="16" spans="1:3" ht="15.75" customHeight="1">
      <c r="A16" s="354"/>
      <c r="B16" s="355" t="s">
        <v>498</v>
      </c>
      <c r="C16" s="354" t="s">
        <v>496</v>
      </c>
    </row>
    <row r="17" spans="1:3" ht="15.75" customHeight="1">
      <c r="A17" s="354"/>
      <c r="B17" s="355" t="s">
        <v>499</v>
      </c>
      <c r="C17" s="354" t="s">
        <v>496</v>
      </c>
    </row>
    <row r="18" spans="1:3" ht="15.75">
      <c r="A18" s="356"/>
      <c r="B18" s="355" t="s">
        <v>500</v>
      </c>
      <c r="C18" s="354" t="s">
        <v>496</v>
      </c>
    </row>
    <row r="19" spans="1:3" ht="63">
      <c r="A19" s="354">
        <v>2</v>
      </c>
      <c r="B19" s="355" t="s">
        <v>501</v>
      </c>
      <c r="C19" s="354" t="s">
        <v>496</v>
      </c>
    </row>
    <row r="20" spans="1:3" ht="15.75">
      <c r="A20" s="356"/>
      <c r="B20" s="355" t="s">
        <v>497</v>
      </c>
      <c r="C20" s="354" t="s">
        <v>496</v>
      </c>
    </row>
    <row r="21" spans="1:3" ht="15.75">
      <c r="A21" s="356"/>
      <c r="B21" s="355" t="s">
        <v>498</v>
      </c>
      <c r="C21" s="354" t="s">
        <v>496</v>
      </c>
    </row>
    <row r="22" spans="1:3" ht="15.75" customHeight="1">
      <c r="A22" s="356"/>
      <c r="B22" s="355" t="s">
        <v>499</v>
      </c>
      <c r="C22" s="354" t="s">
        <v>496</v>
      </c>
    </row>
    <row r="23" spans="1:3" ht="15.75">
      <c r="A23" s="356"/>
      <c r="B23" s="355" t="s">
        <v>500</v>
      </c>
      <c r="C23" s="354" t="s">
        <v>496</v>
      </c>
    </row>
    <row r="24" spans="1:3" ht="31.5">
      <c r="A24" s="354">
        <v>3</v>
      </c>
      <c r="B24" s="355" t="s">
        <v>502</v>
      </c>
      <c r="C24" s="354" t="s">
        <v>496</v>
      </c>
    </row>
    <row r="25" spans="1:3" ht="15.75">
      <c r="A25" s="356"/>
      <c r="B25" s="355" t="s">
        <v>497</v>
      </c>
      <c r="C25" s="354" t="s">
        <v>496</v>
      </c>
    </row>
    <row r="26" spans="1:3" ht="15.75">
      <c r="A26" s="356"/>
      <c r="B26" s="355" t="s">
        <v>498</v>
      </c>
      <c r="C26" s="354" t="s">
        <v>496</v>
      </c>
    </row>
    <row r="27" spans="1:3" ht="15.75" customHeight="1">
      <c r="A27" s="356"/>
      <c r="B27" s="355" t="s">
        <v>499</v>
      </c>
      <c r="C27" s="354" t="s">
        <v>496</v>
      </c>
    </row>
    <row r="28" spans="1:3" ht="15.75">
      <c r="A28" s="356"/>
      <c r="B28" s="355" t="s">
        <v>500</v>
      </c>
      <c r="C28" s="354" t="s">
        <v>496</v>
      </c>
    </row>
  </sheetData>
  <sheetProtection selectLockedCells="1" selectUnlockedCells="1"/>
  <mergeCells count="6">
    <mergeCell ref="A8:C8"/>
    <mergeCell ref="A9:C9"/>
    <mergeCell ref="A10:C10"/>
    <mergeCell ref="A12:A13"/>
    <mergeCell ref="B12:B13"/>
    <mergeCell ref="C12:C1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16.375" style="64" customWidth="1"/>
    <col min="2" max="2" width="24.25390625" style="64" customWidth="1"/>
    <col min="3" max="3" width="30.125" style="65" customWidth="1"/>
    <col min="4" max="4" width="29.875" style="65" customWidth="1"/>
  </cols>
  <sheetData>
    <row r="1" ht="15">
      <c r="D1" s="105" t="s">
        <v>437</v>
      </c>
    </row>
    <row r="2" ht="15">
      <c r="D2" s="105" t="s">
        <v>1</v>
      </c>
    </row>
    <row r="3" ht="15">
      <c r="D3" s="105" t="s">
        <v>2</v>
      </c>
    </row>
    <row r="4" ht="15">
      <c r="D4" s="105" t="s">
        <v>662</v>
      </c>
    </row>
    <row r="5" ht="12.75">
      <c r="D5" s="16"/>
    </row>
    <row r="8" spans="1:4" ht="13.5" customHeight="1">
      <c r="A8" s="217" t="s">
        <v>438</v>
      </c>
      <c r="B8" s="217"/>
      <c r="C8" s="217"/>
      <c r="D8" s="217"/>
    </row>
    <row r="9" spans="1:4" ht="21" customHeight="1">
      <c r="A9" s="217"/>
      <c r="B9" s="217"/>
      <c r="C9" s="217"/>
      <c r="D9" s="217"/>
    </row>
    <row r="11" spans="1:4" ht="42.75" customHeight="1">
      <c r="A11" s="66" t="s">
        <v>439</v>
      </c>
      <c r="B11" s="66" t="s">
        <v>440</v>
      </c>
      <c r="C11" s="218" t="s">
        <v>441</v>
      </c>
      <c r="D11" s="218"/>
    </row>
    <row r="12" spans="1:4" ht="50.25" customHeight="1">
      <c r="A12" s="67">
        <v>650</v>
      </c>
      <c r="B12" s="68"/>
      <c r="C12" s="219" t="s">
        <v>442</v>
      </c>
      <c r="D12" s="219"/>
    </row>
    <row r="13" spans="1:4" s="40" customFormat="1" ht="75.75" customHeight="1">
      <c r="A13" s="9"/>
      <c r="B13" s="7" t="s">
        <v>443</v>
      </c>
      <c r="C13" s="212" t="s">
        <v>444</v>
      </c>
      <c r="D13" s="212"/>
    </row>
    <row r="14" spans="1:4" s="40" customFormat="1" ht="78.75" customHeight="1">
      <c r="A14" s="9"/>
      <c r="B14" s="7" t="s">
        <v>445</v>
      </c>
      <c r="C14" s="212" t="s">
        <v>446</v>
      </c>
      <c r="D14" s="212"/>
    </row>
    <row r="15" spans="1:4" s="40" customFormat="1" ht="72" customHeight="1">
      <c r="A15" s="9"/>
      <c r="B15" s="7" t="s">
        <v>611</v>
      </c>
      <c r="C15" s="212" t="s">
        <v>554</v>
      </c>
      <c r="D15" s="212"/>
    </row>
    <row r="16" spans="1:4" s="40" customFormat="1" ht="60" customHeight="1">
      <c r="A16" s="9"/>
      <c r="B16" s="7" t="s">
        <v>448</v>
      </c>
      <c r="C16" s="212" t="s">
        <v>555</v>
      </c>
      <c r="D16" s="212"/>
    </row>
    <row r="17" spans="1:4" s="40" customFormat="1" ht="100.5" customHeight="1">
      <c r="A17" s="148"/>
      <c r="B17" s="136" t="s">
        <v>654</v>
      </c>
      <c r="C17" s="213" t="s">
        <v>632</v>
      </c>
      <c r="D17" s="214"/>
    </row>
    <row r="18" spans="1:4" s="40" customFormat="1" ht="97.5" customHeight="1">
      <c r="A18" s="148"/>
      <c r="B18" s="136" t="s">
        <v>655</v>
      </c>
      <c r="C18" s="213" t="s">
        <v>634</v>
      </c>
      <c r="D18" s="214"/>
    </row>
    <row r="19" spans="1:4" s="40" customFormat="1" ht="83.25" customHeight="1">
      <c r="A19" s="148"/>
      <c r="B19" s="136" t="s">
        <v>656</v>
      </c>
      <c r="C19" s="213" t="s">
        <v>657</v>
      </c>
      <c r="D19" s="214"/>
    </row>
    <row r="20" spans="1:4" s="40" customFormat="1" ht="49.5" customHeight="1">
      <c r="A20" s="9"/>
      <c r="B20" s="7" t="s">
        <v>449</v>
      </c>
      <c r="C20" s="212" t="s">
        <v>571</v>
      </c>
      <c r="D20" s="212"/>
    </row>
    <row r="21" spans="1:4" s="40" customFormat="1" ht="71.25" customHeight="1">
      <c r="A21" s="9"/>
      <c r="B21" s="7" t="s">
        <v>450</v>
      </c>
      <c r="C21" s="212" t="s">
        <v>572</v>
      </c>
      <c r="D21" s="212"/>
    </row>
    <row r="22" spans="1:4" s="40" customFormat="1" ht="34.5" customHeight="1">
      <c r="A22" s="9"/>
      <c r="B22" s="7" t="s">
        <v>451</v>
      </c>
      <c r="C22" s="212" t="s">
        <v>565</v>
      </c>
      <c r="D22" s="212"/>
    </row>
    <row r="23" spans="1:4" s="40" customFormat="1" ht="75" customHeight="1">
      <c r="A23" s="9"/>
      <c r="B23" s="7" t="s">
        <v>452</v>
      </c>
      <c r="C23" s="212" t="s">
        <v>573</v>
      </c>
      <c r="D23" s="212"/>
    </row>
    <row r="24" spans="1:4" ht="75" customHeight="1">
      <c r="A24" s="9"/>
      <c r="B24" s="7" t="s">
        <v>453</v>
      </c>
      <c r="C24" s="212" t="s">
        <v>574</v>
      </c>
      <c r="D24" s="212"/>
    </row>
    <row r="25" spans="1:4" ht="85.5" customHeight="1">
      <c r="A25" s="9"/>
      <c r="B25" s="7" t="s">
        <v>454</v>
      </c>
      <c r="C25" s="212" t="s">
        <v>575</v>
      </c>
      <c r="D25" s="212"/>
    </row>
    <row r="26" spans="1:4" ht="88.5" customHeight="1">
      <c r="A26" s="9"/>
      <c r="B26" s="7" t="s">
        <v>455</v>
      </c>
      <c r="C26" s="212" t="s">
        <v>576</v>
      </c>
      <c r="D26" s="212"/>
    </row>
    <row r="27" spans="1:4" ht="45" customHeight="1">
      <c r="A27" s="9"/>
      <c r="B27" s="7" t="s">
        <v>610</v>
      </c>
      <c r="C27" s="212" t="s">
        <v>579</v>
      </c>
      <c r="D27" s="212"/>
    </row>
    <row r="28" spans="1:4" ht="74.25" customHeight="1">
      <c r="A28" s="148"/>
      <c r="B28" s="136" t="s">
        <v>658</v>
      </c>
      <c r="C28" s="213" t="s">
        <v>646</v>
      </c>
      <c r="D28" s="214"/>
    </row>
    <row r="29" spans="1:4" ht="58.5" customHeight="1">
      <c r="A29" s="148"/>
      <c r="B29" s="136" t="s">
        <v>659</v>
      </c>
      <c r="C29" s="213" t="s">
        <v>649</v>
      </c>
      <c r="D29" s="214"/>
    </row>
    <row r="30" spans="1:4" ht="62.25" customHeight="1">
      <c r="A30" s="9"/>
      <c r="B30" s="7" t="s">
        <v>602</v>
      </c>
      <c r="C30" s="212" t="s">
        <v>580</v>
      </c>
      <c r="D30" s="212"/>
    </row>
    <row r="31" spans="1:4" ht="60" customHeight="1">
      <c r="A31" s="9"/>
      <c r="B31" s="7" t="s">
        <v>457</v>
      </c>
      <c r="C31" s="212" t="s">
        <v>577</v>
      </c>
      <c r="D31" s="212"/>
    </row>
    <row r="32" spans="1:4" ht="45" customHeight="1">
      <c r="A32" s="9"/>
      <c r="B32" s="7" t="s">
        <v>458</v>
      </c>
      <c r="C32" s="212" t="s">
        <v>578</v>
      </c>
      <c r="D32" s="212"/>
    </row>
    <row r="33" spans="1:4" ht="45" customHeight="1">
      <c r="A33" s="9"/>
      <c r="B33" s="7" t="s">
        <v>459</v>
      </c>
      <c r="C33" s="212" t="s">
        <v>581</v>
      </c>
      <c r="D33" s="212"/>
    </row>
    <row r="34" spans="1:4" ht="30" customHeight="1">
      <c r="A34" s="9"/>
      <c r="B34" s="7" t="s">
        <v>460</v>
      </c>
      <c r="C34" s="212" t="s">
        <v>567</v>
      </c>
      <c r="D34" s="212"/>
    </row>
    <row r="35" spans="1:4" ht="15" customHeight="1">
      <c r="A35" s="9"/>
      <c r="B35" s="7" t="s">
        <v>461</v>
      </c>
      <c r="C35" s="212" t="s">
        <v>569</v>
      </c>
      <c r="D35" s="212"/>
    </row>
    <row r="36" spans="1:4" ht="30.75" customHeight="1">
      <c r="A36" s="9"/>
      <c r="B36" s="7" t="s">
        <v>462</v>
      </c>
      <c r="C36" s="212" t="s">
        <v>582</v>
      </c>
      <c r="D36" s="212"/>
    </row>
    <row r="37" spans="1:4" ht="36.75" customHeight="1">
      <c r="A37" s="9"/>
      <c r="B37" s="7" t="s">
        <v>463</v>
      </c>
      <c r="C37" s="212" t="s">
        <v>583</v>
      </c>
      <c r="D37" s="212"/>
    </row>
    <row r="38" spans="1:4" ht="70.5" customHeight="1">
      <c r="A38" s="9"/>
      <c r="B38" s="7" t="s">
        <v>464</v>
      </c>
      <c r="C38" s="212" t="s">
        <v>584</v>
      </c>
      <c r="D38" s="212"/>
    </row>
    <row r="39" spans="1:4" ht="73.5" customHeight="1">
      <c r="A39" s="9"/>
      <c r="B39" s="7" t="s">
        <v>465</v>
      </c>
      <c r="C39" s="212" t="s">
        <v>585</v>
      </c>
      <c r="D39" s="212"/>
    </row>
    <row r="40" spans="1:4" ht="60" customHeight="1">
      <c r="A40" s="9"/>
      <c r="B40" s="7" t="s">
        <v>466</v>
      </c>
      <c r="C40" s="212" t="s">
        <v>586</v>
      </c>
      <c r="D40" s="212"/>
    </row>
    <row r="41" spans="1:4" ht="45" customHeight="1">
      <c r="A41" s="9"/>
      <c r="B41" s="7" t="s">
        <v>467</v>
      </c>
      <c r="C41" s="212" t="s">
        <v>587</v>
      </c>
      <c r="D41" s="212"/>
    </row>
    <row r="42" spans="1:4" ht="45" customHeight="1">
      <c r="A42" s="9"/>
      <c r="B42" s="7" t="s">
        <v>468</v>
      </c>
      <c r="C42" s="212" t="s">
        <v>588</v>
      </c>
      <c r="D42" s="212"/>
    </row>
    <row r="43" spans="1:4" ht="42" customHeight="1">
      <c r="A43" s="9"/>
      <c r="B43" s="7" t="s">
        <v>469</v>
      </c>
      <c r="C43" s="212" t="s">
        <v>560</v>
      </c>
      <c r="D43" s="212"/>
    </row>
    <row r="44" spans="1:4" ht="30" customHeight="1">
      <c r="A44" s="9"/>
      <c r="B44" s="7" t="s">
        <v>470</v>
      </c>
      <c r="C44" s="212" t="s">
        <v>589</v>
      </c>
      <c r="D44" s="212"/>
    </row>
    <row r="45" spans="1:4" ht="30" customHeight="1">
      <c r="A45" s="9"/>
      <c r="B45" s="7" t="s">
        <v>471</v>
      </c>
      <c r="C45" s="212" t="s">
        <v>590</v>
      </c>
      <c r="D45" s="212"/>
    </row>
    <row r="46" spans="1:4" ht="59.25" customHeight="1">
      <c r="A46" s="9"/>
      <c r="B46" s="7" t="s">
        <v>472</v>
      </c>
      <c r="C46" s="212" t="s">
        <v>591</v>
      </c>
      <c r="D46" s="212"/>
    </row>
    <row r="47" spans="1:4" ht="60" customHeight="1">
      <c r="A47" s="9"/>
      <c r="B47" s="7" t="s">
        <v>473</v>
      </c>
      <c r="C47" s="212" t="s">
        <v>543</v>
      </c>
      <c r="D47" s="212"/>
    </row>
    <row r="48" spans="1:4" ht="30.75" customHeight="1">
      <c r="A48" s="9"/>
      <c r="B48" s="7" t="s">
        <v>474</v>
      </c>
      <c r="C48" s="212" t="s">
        <v>592</v>
      </c>
      <c r="D48" s="212"/>
    </row>
    <row r="49" spans="1:4" ht="82.5" customHeight="1">
      <c r="A49" s="9"/>
      <c r="B49" s="6" t="s">
        <v>475</v>
      </c>
      <c r="C49" s="212" t="s">
        <v>593</v>
      </c>
      <c r="D49" s="212"/>
    </row>
    <row r="50" spans="1:4" ht="69" customHeight="1">
      <c r="A50" s="9"/>
      <c r="B50" s="7" t="s">
        <v>476</v>
      </c>
      <c r="C50" s="212" t="s">
        <v>594</v>
      </c>
      <c r="D50" s="212"/>
    </row>
    <row r="51" spans="1:4" ht="45" customHeight="1">
      <c r="A51" s="9"/>
      <c r="B51" s="7" t="s">
        <v>477</v>
      </c>
      <c r="C51" s="212" t="s">
        <v>595</v>
      </c>
      <c r="D51" s="212"/>
    </row>
    <row r="52" spans="1:4" ht="39" customHeight="1">
      <c r="A52" s="95"/>
      <c r="B52" s="17" t="s">
        <v>478</v>
      </c>
      <c r="C52" s="220" t="s">
        <v>596</v>
      </c>
      <c r="D52" s="220"/>
    </row>
    <row r="53" spans="1:4" ht="58.5" customHeight="1">
      <c r="A53" s="96"/>
      <c r="B53" s="96" t="s">
        <v>597</v>
      </c>
      <c r="C53" s="215" t="s">
        <v>545</v>
      </c>
      <c r="D53" s="216"/>
    </row>
    <row r="54" spans="1:4" ht="38.25" customHeight="1">
      <c r="A54" s="96"/>
      <c r="B54" s="96" t="s">
        <v>473</v>
      </c>
      <c r="C54" s="215" t="s">
        <v>543</v>
      </c>
      <c r="D54" s="216"/>
    </row>
    <row r="55" spans="1:4" ht="12.75">
      <c r="A55" s="69"/>
      <c r="B55" s="69"/>
      <c r="C55" s="70"/>
      <c r="D55" s="70"/>
    </row>
    <row r="56" spans="1:4" ht="12.75">
      <c r="A56" s="69"/>
      <c r="B56" s="69"/>
      <c r="C56" s="70"/>
      <c r="D56" s="70"/>
    </row>
    <row r="57" spans="1:4" ht="12.75">
      <c r="A57" s="69"/>
      <c r="B57" s="69"/>
      <c r="C57" s="70"/>
      <c r="D57" s="70"/>
    </row>
    <row r="58" spans="1:4" ht="12.75">
      <c r="A58" s="69"/>
      <c r="B58" s="69"/>
      <c r="C58" s="70"/>
      <c r="D58" s="70"/>
    </row>
    <row r="59" spans="1:4" ht="12.75">
      <c r="A59" s="69"/>
      <c r="B59" s="69"/>
      <c r="C59" s="70"/>
      <c r="D59" s="70"/>
    </row>
    <row r="60" spans="1:4" ht="12.75">
      <c r="A60" s="69"/>
      <c r="B60" s="69"/>
      <c r="C60" s="70"/>
      <c r="D60" s="70"/>
    </row>
    <row r="61" spans="1:4" ht="12.75">
      <c r="A61" s="69"/>
      <c r="B61" s="69"/>
      <c r="C61" s="70"/>
      <c r="D61" s="70"/>
    </row>
    <row r="62" spans="1:4" ht="12.75">
      <c r="A62" s="69"/>
      <c r="B62" s="69"/>
      <c r="C62" s="70"/>
      <c r="D62" s="70"/>
    </row>
    <row r="63" spans="1:4" ht="12.75">
      <c r="A63" s="69"/>
      <c r="B63" s="69"/>
      <c r="C63" s="70"/>
      <c r="D63" s="70"/>
    </row>
    <row r="64" spans="1:4" ht="12.75">
      <c r="A64" s="69"/>
      <c r="B64" s="69"/>
      <c r="C64" s="70"/>
      <c r="D64" s="70"/>
    </row>
    <row r="65" spans="1:4" ht="12.75">
      <c r="A65" s="69"/>
      <c r="B65" s="69"/>
      <c r="C65" s="70"/>
      <c r="D65" s="70"/>
    </row>
    <row r="66" spans="1:4" ht="12.75">
      <c r="A66" s="69"/>
      <c r="B66" s="69"/>
      <c r="C66" s="70"/>
      <c r="D66" s="70"/>
    </row>
    <row r="67" spans="1:4" ht="12.75">
      <c r="A67" s="69"/>
      <c r="B67" s="69"/>
      <c r="C67" s="70"/>
      <c r="D67" s="70"/>
    </row>
    <row r="68" spans="1:4" ht="12.75">
      <c r="A68" s="69"/>
      <c r="B68" s="69"/>
      <c r="C68" s="70"/>
      <c r="D68" s="70"/>
    </row>
    <row r="69" spans="1:4" ht="12.75">
      <c r="A69" s="69"/>
      <c r="B69" s="69"/>
      <c r="C69" s="70"/>
      <c r="D69" s="70"/>
    </row>
    <row r="70" spans="1:4" ht="12.75">
      <c r="A70" s="69"/>
      <c r="B70" s="69"/>
      <c r="C70" s="70"/>
      <c r="D70" s="70"/>
    </row>
    <row r="71" spans="1:4" ht="12.75">
      <c r="A71" s="69"/>
      <c r="B71" s="69"/>
      <c r="C71" s="70"/>
      <c r="D71" s="70"/>
    </row>
    <row r="72" spans="1:4" ht="12.75">
      <c r="A72" s="69"/>
      <c r="B72" s="69"/>
      <c r="C72" s="70"/>
      <c r="D72" s="70"/>
    </row>
    <row r="73" spans="1:4" ht="12.75">
      <c r="A73" s="69"/>
      <c r="B73" s="69"/>
      <c r="C73" s="70"/>
      <c r="D73" s="70"/>
    </row>
    <row r="74" spans="1:4" ht="12.75">
      <c r="A74" s="69"/>
      <c r="B74" s="69"/>
      <c r="C74" s="70"/>
      <c r="D74" s="70"/>
    </row>
    <row r="75" spans="1:4" ht="12.75">
      <c r="A75" s="69"/>
      <c r="B75" s="69"/>
      <c r="C75" s="70"/>
      <c r="D75" s="70"/>
    </row>
    <row r="76" spans="1:4" ht="12.75">
      <c r="A76" s="69"/>
      <c r="B76" s="69"/>
      <c r="C76" s="70"/>
      <c r="D76" s="70"/>
    </row>
    <row r="77" spans="1:4" ht="12.75">
      <c r="A77" s="69"/>
      <c r="B77" s="69"/>
      <c r="C77" s="70"/>
      <c r="D77" s="70"/>
    </row>
    <row r="78" spans="1:4" ht="12.75">
      <c r="A78" s="69"/>
      <c r="B78" s="69"/>
      <c r="C78" s="70"/>
      <c r="D78" s="70"/>
    </row>
    <row r="79" spans="1:4" ht="12.75">
      <c r="A79" s="69"/>
      <c r="B79" s="69"/>
      <c r="C79" s="70"/>
      <c r="D79" s="70"/>
    </row>
    <row r="80" spans="1:4" ht="12.75">
      <c r="A80" s="69"/>
      <c r="B80" s="69"/>
      <c r="C80" s="70"/>
      <c r="D80" s="70"/>
    </row>
    <row r="81" spans="1:4" ht="12.75">
      <c r="A81" s="69"/>
      <c r="B81" s="69"/>
      <c r="C81" s="70"/>
      <c r="D81" s="70"/>
    </row>
    <row r="82" spans="1:4" ht="12.75">
      <c r="A82" s="69"/>
      <c r="B82" s="69"/>
      <c r="C82" s="70"/>
      <c r="D82" s="70"/>
    </row>
    <row r="83" spans="1:4" ht="12.75">
      <c r="A83" s="69"/>
      <c r="B83" s="69"/>
      <c r="C83" s="70"/>
      <c r="D83" s="70"/>
    </row>
    <row r="84" spans="1:4" ht="12.75">
      <c r="A84" s="69"/>
      <c r="B84" s="69"/>
      <c r="C84" s="70"/>
      <c r="D84" s="70"/>
    </row>
    <row r="85" spans="1:4" ht="12.75">
      <c r="A85" s="69"/>
      <c r="B85" s="69"/>
      <c r="C85" s="70"/>
      <c r="D85" s="70"/>
    </row>
    <row r="86" spans="1:4" ht="12.75">
      <c r="A86" s="69"/>
      <c r="B86" s="69"/>
      <c r="C86" s="70"/>
      <c r="D86" s="70"/>
    </row>
    <row r="87" spans="1:4" ht="12.75">
      <c r="A87" s="69"/>
      <c r="B87" s="69"/>
      <c r="C87" s="70"/>
      <c r="D87" s="70"/>
    </row>
    <row r="88" spans="1:4" ht="12.75">
      <c r="A88" s="69"/>
      <c r="B88" s="69"/>
      <c r="C88" s="70"/>
      <c r="D88" s="70"/>
    </row>
    <row r="89" spans="1:4" ht="12.75">
      <c r="A89" s="69"/>
      <c r="B89" s="69"/>
      <c r="C89" s="70"/>
      <c r="D89" s="70"/>
    </row>
    <row r="90" spans="1:4" ht="12.75">
      <c r="A90" s="69"/>
      <c r="B90" s="69"/>
      <c r="C90" s="70"/>
      <c r="D90" s="70"/>
    </row>
    <row r="91" spans="1:4" ht="12.75">
      <c r="A91" s="69"/>
      <c r="B91" s="69"/>
      <c r="C91" s="70"/>
      <c r="D91" s="70"/>
    </row>
    <row r="92" spans="1:4" ht="12.75">
      <c r="A92" s="69"/>
      <c r="B92" s="69"/>
      <c r="C92" s="70"/>
      <c r="D92" s="70"/>
    </row>
    <row r="93" spans="1:4" ht="12.75">
      <c r="A93" s="69"/>
      <c r="B93" s="69"/>
      <c r="C93" s="70"/>
      <c r="D93" s="70"/>
    </row>
    <row r="94" spans="1:4" ht="12.75">
      <c r="A94" s="69"/>
      <c r="B94" s="69"/>
      <c r="C94" s="70"/>
      <c r="D94" s="70"/>
    </row>
    <row r="95" spans="1:4" ht="12.75">
      <c r="A95" s="69"/>
      <c r="B95" s="69"/>
      <c r="C95" s="70"/>
      <c r="D95" s="70"/>
    </row>
    <row r="96" spans="1:4" ht="12.75">
      <c r="A96" s="69"/>
      <c r="B96" s="69"/>
      <c r="C96" s="70"/>
      <c r="D96" s="70"/>
    </row>
    <row r="97" spans="1:4" ht="12.75">
      <c r="A97" s="69"/>
      <c r="B97" s="69"/>
      <c r="C97" s="70"/>
      <c r="D97" s="70"/>
    </row>
    <row r="98" spans="1:4" ht="12.75">
      <c r="A98" s="69"/>
      <c r="B98" s="69"/>
      <c r="C98" s="70"/>
      <c r="D98" s="70"/>
    </row>
    <row r="99" spans="1:4" ht="12.75">
      <c r="A99" s="69"/>
      <c r="B99" s="69"/>
      <c r="C99" s="70"/>
      <c r="D99" s="70"/>
    </row>
    <row r="100" spans="1:4" ht="12.75">
      <c r="A100" s="69"/>
      <c r="B100" s="69"/>
      <c r="C100" s="70"/>
      <c r="D100" s="70"/>
    </row>
    <row r="101" spans="1:4" ht="12.75">
      <c r="A101" s="69"/>
      <c r="B101" s="69"/>
      <c r="C101" s="70"/>
      <c r="D101" s="70"/>
    </row>
    <row r="102" spans="1:4" ht="12.75">
      <c r="A102" s="69"/>
      <c r="B102" s="69"/>
      <c r="C102" s="70"/>
      <c r="D102" s="70"/>
    </row>
    <row r="103" spans="1:4" ht="12.75">
      <c r="A103" s="69"/>
      <c r="B103" s="69"/>
      <c r="C103" s="70"/>
      <c r="D103" s="70"/>
    </row>
    <row r="104" spans="1:4" ht="12.75">
      <c r="A104" s="69"/>
      <c r="B104" s="69"/>
      <c r="C104" s="70"/>
      <c r="D104" s="70"/>
    </row>
    <row r="105" spans="1:4" ht="12.75">
      <c r="A105" s="69"/>
      <c r="B105" s="69"/>
      <c r="C105" s="70"/>
      <c r="D105" s="70"/>
    </row>
    <row r="106" spans="1:4" ht="12.75">
      <c r="A106" s="69"/>
      <c r="B106" s="69"/>
      <c r="C106" s="70"/>
      <c r="D106" s="70"/>
    </row>
    <row r="107" spans="1:4" ht="12.75">
      <c r="A107" s="69"/>
      <c r="B107" s="69"/>
      <c r="C107" s="70"/>
      <c r="D107" s="70"/>
    </row>
    <row r="108" spans="1:4" ht="12.75">
      <c r="A108" s="69"/>
      <c r="B108" s="69"/>
      <c r="C108" s="70"/>
      <c r="D108" s="70"/>
    </row>
    <row r="109" spans="1:4" ht="12.75">
      <c r="A109" s="69"/>
      <c r="B109" s="69"/>
      <c r="C109" s="70"/>
      <c r="D109" s="70"/>
    </row>
    <row r="110" spans="1:4" ht="12.75">
      <c r="A110" s="69"/>
      <c r="B110" s="69"/>
      <c r="C110" s="70"/>
      <c r="D110" s="70"/>
    </row>
    <row r="111" spans="1:4" ht="12.75">
      <c r="A111" s="69"/>
      <c r="B111" s="69"/>
      <c r="C111" s="70"/>
      <c r="D111" s="70"/>
    </row>
    <row r="112" spans="1:4" ht="12.75">
      <c r="A112" s="69"/>
      <c r="B112" s="69"/>
      <c r="C112" s="70"/>
      <c r="D112" s="70"/>
    </row>
    <row r="113" spans="1:4" ht="12.75">
      <c r="A113" s="69"/>
      <c r="B113" s="69"/>
      <c r="C113" s="70"/>
      <c r="D113" s="70"/>
    </row>
    <row r="114" spans="1:4" ht="12.75">
      <c r="A114" s="69"/>
      <c r="B114" s="69"/>
      <c r="C114" s="70"/>
      <c r="D114" s="70"/>
    </row>
    <row r="115" spans="1:4" ht="12.75">
      <c r="A115" s="69"/>
      <c r="B115" s="69"/>
      <c r="C115" s="70"/>
      <c r="D115" s="70"/>
    </row>
    <row r="116" spans="1:4" ht="12.75">
      <c r="A116" s="69"/>
      <c r="B116" s="69"/>
      <c r="C116" s="70"/>
      <c r="D116" s="70"/>
    </row>
    <row r="117" spans="1:4" ht="12.75">
      <c r="A117" s="69"/>
      <c r="B117" s="69"/>
      <c r="C117" s="70"/>
      <c r="D117" s="70"/>
    </row>
    <row r="118" spans="1:4" ht="12.75">
      <c r="A118" s="69"/>
      <c r="B118" s="69"/>
      <c r="C118" s="70"/>
      <c r="D118" s="70"/>
    </row>
    <row r="119" spans="1:4" ht="12.75">
      <c r="A119" s="69"/>
      <c r="B119" s="69"/>
      <c r="C119" s="70"/>
      <c r="D119" s="70"/>
    </row>
    <row r="120" spans="1:4" ht="12.75">
      <c r="A120" s="69"/>
      <c r="B120" s="69"/>
      <c r="C120" s="70"/>
      <c r="D120" s="70"/>
    </row>
    <row r="121" spans="1:4" ht="12.75">
      <c r="A121" s="69"/>
      <c r="B121" s="69"/>
      <c r="C121" s="70"/>
      <c r="D121" s="70"/>
    </row>
  </sheetData>
  <sheetProtection selectLockedCells="1" selectUnlockedCells="1"/>
  <mergeCells count="45">
    <mergeCell ref="C48:D48"/>
    <mergeCell ref="C43:D43"/>
    <mergeCell ref="C50:D50"/>
    <mergeCell ref="C41:D41"/>
    <mergeCell ref="C42:D42"/>
    <mergeCell ref="C51:D51"/>
    <mergeCell ref="C52:D52"/>
    <mergeCell ref="C44:D44"/>
    <mergeCell ref="C45:D45"/>
    <mergeCell ref="C46:D46"/>
    <mergeCell ref="C47:D47"/>
    <mergeCell ref="C32:D32"/>
    <mergeCell ref="C33:D33"/>
    <mergeCell ref="C34:D34"/>
    <mergeCell ref="C49:D49"/>
    <mergeCell ref="C37:D37"/>
    <mergeCell ref="C38:D38"/>
    <mergeCell ref="C35:D35"/>
    <mergeCell ref="C36:D36"/>
    <mergeCell ref="C39:D39"/>
    <mergeCell ref="C40:D40"/>
    <mergeCell ref="A8:D9"/>
    <mergeCell ref="C11:D11"/>
    <mergeCell ref="C12:D12"/>
    <mergeCell ref="C13:D13"/>
    <mergeCell ref="C14:D14"/>
    <mergeCell ref="C15:D15"/>
    <mergeCell ref="C30:D30"/>
    <mergeCell ref="C53:D53"/>
    <mergeCell ref="C54:D54"/>
    <mergeCell ref="C21:D21"/>
    <mergeCell ref="C22:D22"/>
    <mergeCell ref="C23:D23"/>
    <mergeCell ref="C24:D24"/>
    <mergeCell ref="C25:D25"/>
    <mergeCell ref="C26:D26"/>
    <mergeCell ref="C16:D16"/>
    <mergeCell ref="C20:D20"/>
    <mergeCell ref="C27:D27"/>
    <mergeCell ref="C31:D31"/>
    <mergeCell ref="C17:D17"/>
    <mergeCell ref="C18:D18"/>
    <mergeCell ref="C19:D19"/>
    <mergeCell ref="C28:D28"/>
    <mergeCell ref="C29:D29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1" sqref="A1:D32"/>
    </sheetView>
  </sheetViews>
  <sheetFormatPr defaultColWidth="9.00390625" defaultRowHeight="12.75"/>
  <cols>
    <col min="1" max="1" width="9.125" style="85" customWidth="1"/>
    <col min="2" max="2" width="50.375" style="85" customWidth="1"/>
    <col min="3" max="4" width="18.75390625" style="85" customWidth="1"/>
  </cols>
  <sheetData>
    <row r="1" spans="1:4" ht="15">
      <c r="A1" s="300"/>
      <c r="B1" s="300"/>
      <c r="C1" s="357"/>
      <c r="D1" s="186" t="s">
        <v>503</v>
      </c>
    </row>
    <row r="2" spans="1:4" ht="15">
      <c r="A2" s="300"/>
      <c r="B2" s="300"/>
      <c r="C2" s="357"/>
      <c r="D2" s="186" t="s">
        <v>1</v>
      </c>
    </row>
    <row r="3" spans="1:4" ht="15">
      <c r="A3" s="300"/>
      <c r="B3" s="300"/>
      <c r="C3" s="357"/>
      <c r="D3" s="186" t="s">
        <v>2</v>
      </c>
    </row>
    <row r="4" spans="1:4" ht="15">
      <c r="A4" s="300"/>
      <c r="B4" s="300"/>
      <c r="C4" s="357"/>
      <c r="D4" s="186" t="s">
        <v>662</v>
      </c>
    </row>
    <row r="5" spans="1:4" ht="12.75">
      <c r="A5" s="300"/>
      <c r="B5" s="300"/>
      <c r="C5" s="357"/>
      <c r="D5" s="300"/>
    </row>
    <row r="6" spans="1:4" ht="12.75">
      <c r="A6" s="300"/>
      <c r="B6" s="300"/>
      <c r="C6" s="300"/>
      <c r="D6" s="300"/>
    </row>
    <row r="7" spans="1:4" ht="12.75">
      <c r="A7" s="300"/>
      <c r="B7" s="300"/>
      <c r="C7" s="300"/>
      <c r="D7" s="300"/>
    </row>
    <row r="8" spans="1:4" ht="12.75" customHeight="1">
      <c r="A8" s="358" t="s">
        <v>492</v>
      </c>
      <c r="B8" s="358"/>
      <c r="C8" s="358"/>
      <c r="D8" s="358"/>
    </row>
    <row r="9" spans="1:4" ht="12.75" customHeight="1">
      <c r="A9" s="358" t="s">
        <v>493</v>
      </c>
      <c r="B9" s="358"/>
      <c r="C9" s="358"/>
      <c r="D9" s="358"/>
    </row>
    <row r="10" spans="1:4" ht="12.75" customHeight="1">
      <c r="A10" s="358" t="s">
        <v>504</v>
      </c>
      <c r="B10" s="358"/>
      <c r="C10" s="358"/>
      <c r="D10" s="358"/>
    </row>
    <row r="11" spans="1:4" ht="15.75">
      <c r="A11" s="359"/>
      <c r="B11" s="300"/>
      <c r="C11" s="300"/>
      <c r="D11" s="357" t="s">
        <v>505</v>
      </c>
    </row>
    <row r="12" spans="1:4" ht="12.75" customHeight="1">
      <c r="A12" s="360" t="s">
        <v>5</v>
      </c>
      <c r="B12" s="360" t="s">
        <v>494</v>
      </c>
      <c r="C12" s="360" t="s">
        <v>58</v>
      </c>
      <c r="D12" s="360" t="s">
        <v>436</v>
      </c>
    </row>
    <row r="13" spans="1:4" ht="38.25" customHeight="1">
      <c r="A13" s="360"/>
      <c r="B13" s="360"/>
      <c r="C13" s="360"/>
      <c r="D13" s="360"/>
    </row>
    <row r="14" spans="1:4" ht="15.75">
      <c r="A14" s="361">
        <v>1</v>
      </c>
      <c r="B14" s="362" t="s">
        <v>495</v>
      </c>
      <c r="C14" s="361" t="s">
        <v>496</v>
      </c>
      <c r="D14" s="361" t="s">
        <v>496</v>
      </c>
    </row>
    <row r="15" spans="1:4" ht="15.75">
      <c r="A15" s="361"/>
      <c r="B15" s="362" t="s">
        <v>506</v>
      </c>
      <c r="C15" s="361" t="s">
        <v>496</v>
      </c>
      <c r="D15" s="361" t="s">
        <v>496</v>
      </c>
    </row>
    <row r="16" spans="1:4" ht="15.75">
      <c r="A16" s="361"/>
      <c r="B16" s="362" t="s">
        <v>507</v>
      </c>
      <c r="C16" s="361" t="s">
        <v>496</v>
      </c>
      <c r="D16" s="361" t="s">
        <v>496</v>
      </c>
    </row>
    <row r="17" spans="1:4" ht="31.5">
      <c r="A17" s="361"/>
      <c r="B17" s="362" t="s">
        <v>508</v>
      </c>
      <c r="C17" s="361" t="s">
        <v>496</v>
      </c>
      <c r="D17" s="361" t="s">
        <v>496</v>
      </c>
    </row>
    <row r="18" spans="1:4" ht="15.75">
      <c r="A18" s="363"/>
      <c r="B18" s="362" t="s">
        <v>500</v>
      </c>
      <c r="C18" s="361" t="s">
        <v>496</v>
      </c>
      <c r="D18" s="361" t="s">
        <v>509</v>
      </c>
    </row>
    <row r="19" spans="1:4" ht="15.75">
      <c r="A19" s="363"/>
      <c r="B19" s="362" t="s">
        <v>510</v>
      </c>
      <c r="C19" s="361" t="s">
        <v>509</v>
      </c>
      <c r="D19" s="361" t="s">
        <v>496</v>
      </c>
    </row>
    <row r="20" spans="1:4" ht="63">
      <c r="A20" s="361">
        <v>2</v>
      </c>
      <c r="B20" s="362" t="s">
        <v>501</v>
      </c>
      <c r="C20" s="361" t="s">
        <v>496</v>
      </c>
      <c r="D20" s="361" t="s">
        <v>496</v>
      </c>
    </row>
    <row r="21" spans="1:4" ht="15.75">
      <c r="A21" s="363"/>
      <c r="B21" s="362" t="s">
        <v>506</v>
      </c>
      <c r="C21" s="361" t="s">
        <v>496</v>
      </c>
      <c r="D21" s="361" t="s">
        <v>496</v>
      </c>
    </row>
    <row r="22" spans="1:4" ht="15.75">
      <c r="A22" s="363"/>
      <c r="B22" s="362" t="s">
        <v>507</v>
      </c>
      <c r="C22" s="361" t="s">
        <v>496</v>
      </c>
      <c r="D22" s="361" t="s">
        <v>496</v>
      </c>
    </row>
    <row r="23" spans="1:4" ht="31.5">
      <c r="A23" s="363"/>
      <c r="B23" s="362" t="s">
        <v>508</v>
      </c>
      <c r="C23" s="361" t="s">
        <v>496</v>
      </c>
      <c r="D23" s="361" t="s">
        <v>496</v>
      </c>
    </row>
    <row r="24" spans="1:4" ht="15.75">
      <c r="A24" s="363"/>
      <c r="B24" s="362" t="s">
        <v>500</v>
      </c>
      <c r="C24" s="361" t="s">
        <v>496</v>
      </c>
      <c r="D24" s="361" t="s">
        <v>509</v>
      </c>
    </row>
    <row r="25" spans="1:4" ht="15.75">
      <c r="A25" s="363"/>
      <c r="B25" s="362" t="s">
        <v>510</v>
      </c>
      <c r="C25" s="361" t="s">
        <v>509</v>
      </c>
      <c r="D25" s="361" t="s">
        <v>496</v>
      </c>
    </row>
    <row r="26" spans="1:4" ht="31.5">
      <c r="A26" s="361">
        <v>3</v>
      </c>
      <c r="B26" s="362" t="s">
        <v>502</v>
      </c>
      <c r="C26" s="361" t="s">
        <v>496</v>
      </c>
      <c r="D26" s="361" t="s">
        <v>496</v>
      </c>
    </row>
    <row r="27" spans="1:4" ht="15.75">
      <c r="A27" s="363"/>
      <c r="B27" s="362" t="s">
        <v>506</v>
      </c>
      <c r="C27" s="361" t="s">
        <v>496</v>
      </c>
      <c r="D27" s="361" t="s">
        <v>496</v>
      </c>
    </row>
    <row r="28" spans="1:4" ht="15.75">
      <c r="A28" s="363"/>
      <c r="B28" s="362" t="s">
        <v>507</v>
      </c>
      <c r="C28" s="361" t="s">
        <v>496</v>
      </c>
      <c r="D28" s="361" t="s">
        <v>496</v>
      </c>
    </row>
    <row r="29" spans="1:4" ht="31.5">
      <c r="A29" s="363"/>
      <c r="B29" s="362" t="s">
        <v>508</v>
      </c>
      <c r="C29" s="361" t="s">
        <v>496</v>
      </c>
      <c r="D29" s="361" t="s">
        <v>496</v>
      </c>
    </row>
    <row r="30" spans="1:4" ht="15.75">
      <c r="A30" s="363"/>
      <c r="B30" s="362" t="s">
        <v>500</v>
      </c>
      <c r="C30" s="361" t="s">
        <v>496</v>
      </c>
      <c r="D30" s="361" t="s">
        <v>509</v>
      </c>
    </row>
    <row r="31" spans="1:4" ht="15.75">
      <c r="A31" s="363"/>
      <c r="B31" s="362" t="s">
        <v>510</v>
      </c>
      <c r="C31" s="361" t="s">
        <v>509</v>
      </c>
      <c r="D31" s="361" t="s">
        <v>496</v>
      </c>
    </row>
    <row r="32" spans="1:4" ht="12.75">
      <c r="A32" s="300"/>
      <c r="B32" s="300"/>
      <c r="C32" s="300"/>
      <c r="D32" s="300"/>
    </row>
  </sheetData>
  <sheetProtection selectLockedCells="1" selectUnlockedCell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F1" sqref="A1:H20"/>
    </sheetView>
  </sheetViews>
  <sheetFormatPr defaultColWidth="9.00390625" defaultRowHeight="12.75"/>
  <cols>
    <col min="1" max="1" width="6.625" style="1" customWidth="1"/>
    <col min="2" max="2" width="29.875" style="1" customWidth="1"/>
    <col min="3" max="3" width="24.375" style="1" customWidth="1"/>
    <col min="4" max="4" width="25.875" style="1" customWidth="1"/>
    <col min="5" max="5" width="0" style="1" hidden="1" customWidth="1"/>
    <col min="6" max="6" width="23.625" style="1" customWidth="1"/>
    <col min="7" max="7" width="0" style="1" hidden="1" customWidth="1"/>
    <col min="8" max="8" width="24.625" style="1" customWidth="1"/>
  </cols>
  <sheetData>
    <row r="1" spans="1:8" ht="15">
      <c r="A1" s="364"/>
      <c r="B1" s="364"/>
      <c r="C1" s="364"/>
      <c r="D1" s="364"/>
      <c r="E1" s="364"/>
      <c r="F1" s="364"/>
      <c r="G1" s="364"/>
      <c r="H1" s="186" t="s">
        <v>0</v>
      </c>
    </row>
    <row r="2" spans="1:8" ht="15">
      <c r="A2" s="364"/>
      <c r="B2" s="364"/>
      <c r="C2" s="364"/>
      <c r="D2" s="364"/>
      <c r="E2" s="364"/>
      <c r="F2" s="364"/>
      <c r="G2" s="364"/>
      <c r="H2" s="186" t="s">
        <v>1</v>
      </c>
    </row>
    <row r="3" spans="1:8" ht="15">
      <c r="A3" s="364"/>
      <c r="B3" s="364"/>
      <c r="C3" s="364"/>
      <c r="D3" s="364"/>
      <c r="E3" s="364"/>
      <c r="F3" s="364"/>
      <c r="G3" s="364"/>
      <c r="H3" s="186" t="s">
        <v>2</v>
      </c>
    </row>
    <row r="4" spans="1:8" ht="15">
      <c r="A4" s="364"/>
      <c r="B4" s="364"/>
      <c r="C4" s="364"/>
      <c r="D4" s="364"/>
      <c r="E4" s="364"/>
      <c r="F4" s="364"/>
      <c r="G4" s="364"/>
      <c r="H4" s="186" t="s">
        <v>662</v>
      </c>
    </row>
    <row r="5" spans="1:8" ht="15">
      <c r="A5" s="364"/>
      <c r="B5" s="364"/>
      <c r="C5" s="364"/>
      <c r="D5" s="364"/>
      <c r="E5" s="364"/>
      <c r="F5" s="364"/>
      <c r="G5" s="364"/>
      <c r="H5" s="365"/>
    </row>
    <row r="6" spans="1:8" ht="14.25" customHeight="1">
      <c r="A6" s="366" t="s">
        <v>3</v>
      </c>
      <c r="B6" s="366"/>
      <c r="C6" s="366"/>
      <c r="D6" s="366"/>
      <c r="E6" s="366"/>
      <c r="F6" s="366"/>
      <c r="G6" s="366"/>
      <c r="H6" s="366"/>
    </row>
    <row r="7" spans="1:8" ht="12.75">
      <c r="A7" s="367"/>
      <c r="B7" s="367"/>
      <c r="C7" s="367"/>
      <c r="D7" s="367"/>
      <c r="E7" s="367"/>
      <c r="F7" s="367"/>
      <c r="G7" s="367"/>
      <c r="H7" s="367"/>
    </row>
    <row r="8" spans="1:8" ht="15">
      <c r="A8" s="368"/>
      <c r="B8" s="368"/>
      <c r="C8" s="368"/>
      <c r="D8" s="368"/>
      <c r="E8" s="368"/>
      <c r="F8" s="364"/>
      <c r="G8" s="364"/>
      <c r="H8" s="369" t="s">
        <v>4</v>
      </c>
    </row>
    <row r="9" spans="1:8" ht="14.25" customHeight="1">
      <c r="A9" s="370" t="s">
        <v>5</v>
      </c>
      <c r="B9" s="370" t="s">
        <v>6</v>
      </c>
      <c r="C9" s="371" t="s">
        <v>7</v>
      </c>
      <c r="D9" s="370" t="s">
        <v>7</v>
      </c>
      <c r="E9" s="370"/>
      <c r="F9" s="370" t="s">
        <v>7</v>
      </c>
      <c r="G9" s="370"/>
      <c r="H9" s="371" t="s">
        <v>8</v>
      </c>
    </row>
    <row r="10" spans="1:8" ht="13.5" customHeight="1">
      <c r="A10" s="370"/>
      <c r="B10" s="370"/>
      <c r="C10" s="372" t="s">
        <v>9</v>
      </c>
      <c r="D10" s="372"/>
      <c r="E10" s="372"/>
      <c r="F10" s="372"/>
      <c r="G10" s="372"/>
      <c r="H10" s="372"/>
    </row>
    <row r="11" spans="1:8" ht="15">
      <c r="A11" s="371" t="s">
        <v>10</v>
      </c>
      <c r="B11" s="373" t="s">
        <v>11</v>
      </c>
      <c r="C11" s="374">
        <v>0</v>
      </c>
      <c r="D11" s="375">
        <v>0</v>
      </c>
      <c r="E11" s="375"/>
      <c r="F11" s="375">
        <v>0</v>
      </c>
      <c r="G11" s="375"/>
      <c r="H11" s="376" t="s">
        <v>12</v>
      </c>
    </row>
    <row r="12" spans="1:8" ht="105">
      <c r="A12" s="371" t="s">
        <v>13</v>
      </c>
      <c r="B12" s="373" t="s">
        <v>14</v>
      </c>
      <c r="C12" s="374">
        <v>0</v>
      </c>
      <c r="D12" s="374">
        <v>0</v>
      </c>
      <c r="E12" s="374">
        <f>E13+E14+E15-E16</f>
        <v>1633.0800056275957</v>
      </c>
      <c r="F12" s="374">
        <f>F13+F14+F15-F16</f>
        <v>0</v>
      </c>
      <c r="G12" s="374">
        <f>G13+G14+G15-G16</f>
        <v>0</v>
      </c>
      <c r="H12" s="374">
        <f aca="true" t="shared" si="0" ref="H12:H17">C12+D12+F12</f>
        <v>0</v>
      </c>
    </row>
    <row r="13" spans="1:8" ht="75">
      <c r="A13" s="371" t="s">
        <v>15</v>
      </c>
      <c r="B13" s="373" t="s">
        <v>16</v>
      </c>
      <c r="C13" s="374">
        <v>0</v>
      </c>
      <c r="D13" s="374">
        <v>0</v>
      </c>
      <c r="E13" s="374">
        <f>'[1]объем гарантий'!H22</f>
        <v>1816.9426004294164</v>
      </c>
      <c r="F13" s="374">
        <v>0</v>
      </c>
      <c r="G13" s="374">
        <v>0</v>
      </c>
      <c r="H13" s="374">
        <f t="shared" si="0"/>
        <v>0</v>
      </c>
    </row>
    <row r="14" spans="1:8" ht="60.75" customHeight="1">
      <c r="A14" s="371" t="s">
        <v>17</v>
      </c>
      <c r="B14" s="373" t="s">
        <v>18</v>
      </c>
      <c r="C14" s="377">
        <v>0</v>
      </c>
      <c r="D14" s="377">
        <v>0</v>
      </c>
      <c r="E14" s="377">
        <v>0</v>
      </c>
      <c r="F14" s="374">
        <v>0</v>
      </c>
      <c r="G14" s="374"/>
      <c r="H14" s="374">
        <f t="shared" si="0"/>
        <v>0</v>
      </c>
    </row>
    <row r="15" spans="1:8" ht="93.75" customHeight="1">
      <c r="A15" s="371" t="s">
        <v>19</v>
      </c>
      <c r="B15" s="373" t="s">
        <v>20</v>
      </c>
      <c r="C15" s="377">
        <v>0</v>
      </c>
      <c r="D15" s="377">
        <v>0</v>
      </c>
      <c r="E15" s="377">
        <f>'[1]объем гарантий'!H23</f>
        <v>138.40791463285478</v>
      </c>
      <c r="F15" s="374">
        <v>0</v>
      </c>
      <c r="G15" s="374">
        <v>0</v>
      </c>
      <c r="H15" s="374">
        <f t="shared" si="0"/>
        <v>0</v>
      </c>
    </row>
    <row r="16" spans="1:8" ht="105.75" customHeight="1">
      <c r="A16" s="371" t="s">
        <v>21</v>
      </c>
      <c r="B16" s="373" t="s">
        <v>22</v>
      </c>
      <c r="C16" s="377">
        <v>0</v>
      </c>
      <c r="D16" s="377">
        <v>0</v>
      </c>
      <c r="E16" s="377">
        <f>'[1]объем гарантий'!H24</f>
        <v>322.2705094346753</v>
      </c>
      <c r="F16" s="374">
        <v>0</v>
      </c>
      <c r="G16" s="374"/>
      <c r="H16" s="374">
        <f t="shared" si="0"/>
        <v>0</v>
      </c>
    </row>
    <row r="17" spans="1:8" ht="75">
      <c r="A17" s="371" t="s">
        <v>23</v>
      </c>
      <c r="B17" s="373" t="s">
        <v>24</v>
      </c>
      <c r="C17" s="374">
        <v>0</v>
      </c>
      <c r="D17" s="374">
        <v>0</v>
      </c>
      <c r="E17" s="374">
        <v>0</v>
      </c>
      <c r="F17" s="374">
        <v>0</v>
      </c>
      <c r="G17" s="374">
        <v>0</v>
      </c>
      <c r="H17" s="374">
        <f t="shared" si="0"/>
        <v>0</v>
      </c>
    </row>
    <row r="18" spans="1:8" ht="15">
      <c r="A18" s="371" t="s">
        <v>25</v>
      </c>
      <c r="B18" s="373" t="s">
        <v>26</v>
      </c>
      <c r="C18" s="374">
        <v>0</v>
      </c>
      <c r="D18" s="375">
        <v>0</v>
      </c>
      <c r="E18" s="375"/>
      <c r="F18" s="375">
        <v>0</v>
      </c>
      <c r="G18" s="375"/>
      <c r="H18" s="376" t="s">
        <v>12</v>
      </c>
    </row>
    <row r="19" spans="1:8" ht="15">
      <c r="A19" s="364"/>
      <c r="B19" s="364"/>
      <c r="C19" s="364"/>
      <c r="D19" s="364"/>
      <c r="E19" s="364"/>
      <c r="F19" s="364"/>
      <c r="G19" s="364"/>
      <c r="H19" s="364"/>
    </row>
    <row r="20" spans="1:8" ht="15">
      <c r="A20" s="364"/>
      <c r="B20" s="364"/>
      <c r="C20" s="364"/>
      <c r="D20" s="364"/>
      <c r="E20" s="364"/>
      <c r="F20" s="364"/>
      <c r="G20" s="364"/>
      <c r="H20" s="364"/>
    </row>
  </sheetData>
  <sheetProtection selectLockedCells="1" selectUnlockedCells="1"/>
  <mergeCells count="10">
    <mergeCell ref="D11:E11"/>
    <mergeCell ref="F11:G11"/>
    <mergeCell ref="D18:E18"/>
    <mergeCell ref="F18:G18"/>
    <mergeCell ref="A6:H6"/>
    <mergeCell ref="A9:A10"/>
    <mergeCell ref="B9:B10"/>
    <mergeCell ref="D9:E9"/>
    <mergeCell ref="F9:G9"/>
    <mergeCell ref="C10:H10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K1" sqref="A1:N26"/>
    </sheetView>
  </sheetViews>
  <sheetFormatPr defaultColWidth="9.00390625" defaultRowHeight="12.75"/>
  <cols>
    <col min="1" max="1" width="4.875" style="1" customWidth="1"/>
    <col min="2" max="2" width="23.125" style="1" customWidth="1"/>
    <col min="3" max="3" width="0" style="1" hidden="1" customWidth="1"/>
    <col min="4" max="5" width="12.75390625" style="1" customWidth="1"/>
    <col min="6" max="6" width="0" style="1" hidden="1" customWidth="1"/>
    <col min="7" max="8" width="12.75390625" style="1" customWidth="1"/>
    <col min="9" max="9" width="0" style="1" hidden="1" customWidth="1"/>
    <col min="10" max="11" width="12.75390625" style="1" customWidth="1"/>
    <col min="12" max="12" width="0" style="1" hidden="1" customWidth="1"/>
    <col min="13" max="14" width="12.75390625" style="1" customWidth="1"/>
  </cols>
  <sheetData>
    <row r="1" spans="1:14" ht="15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/>
      <c r="N1" s="186" t="s">
        <v>27</v>
      </c>
    </row>
    <row r="2" spans="1:14" ht="1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  <c r="N2" s="186" t="s">
        <v>1</v>
      </c>
    </row>
    <row r="3" spans="1:14" ht="1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78"/>
      <c r="N3" s="186" t="s">
        <v>2</v>
      </c>
    </row>
    <row r="4" spans="1:14" ht="1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  <c r="N4" s="186" t="s">
        <v>662</v>
      </c>
    </row>
    <row r="5" spans="1:14" ht="1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365"/>
    </row>
    <row r="6" spans="1:14" ht="15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</row>
    <row r="7" spans="1:14" ht="14.25" customHeight="1">
      <c r="A7" s="366" t="s">
        <v>28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ht="14.25" customHeight="1">
      <c r="A8" s="368"/>
      <c r="B8" s="368"/>
      <c r="C8" s="368"/>
      <c r="D8" s="368"/>
      <c r="E8" s="368"/>
      <c r="F8" s="368"/>
      <c r="G8" s="368"/>
      <c r="H8" s="364"/>
      <c r="I8" s="364"/>
      <c r="J8" s="364"/>
      <c r="K8" s="364"/>
      <c r="L8" s="364"/>
      <c r="M8" s="379" t="s">
        <v>29</v>
      </c>
      <c r="N8" s="379"/>
    </row>
    <row r="9" spans="1:14" ht="14.25" customHeight="1">
      <c r="A9" s="370" t="s">
        <v>5</v>
      </c>
      <c r="B9" s="370" t="s">
        <v>6</v>
      </c>
      <c r="C9" s="370" t="s">
        <v>7</v>
      </c>
      <c r="D9" s="370"/>
      <c r="E9" s="370"/>
      <c r="F9" s="370" t="s">
        <v>7</v>
      </c>
      <c r="G9" s="370"/>
      <c r="H9" s="370"/>
      <c r="I9" s="370" t="s">
        <v>7</v>
      </c>
      <c r="J9" s="370"/>
      <c r="K9" s="370"/>
      <c r="L9" s="370" t="s">
        <v>8</v>
      </c>
      <c r="M9" s="370"/>
      <c r="N9" s="370"/>
    </row>
    <row r="10" spans="1:14" ht="51">
      <c r="A10" s="370"/>
      <c r="B10" s="370"/>
      <c r="C10" s="380" t="s">
        <v>30</v>
      </c>
      <c r="D10" s="380" t="s">
        <v>31</v>
      </c>
      <c r="E10" s="380" t="s">
        <v>32</v>
      </c>
      <c r="F10" s="380" t="s">
        <v>30</v>
      </c>
      <c r="G10" s="380" t="s">
        <v>31</v>
      </c>
      <c r="H10" s="380" t="s">
        <v>32</v>
      </c>
      <c r="I10" s="380" t="s">
        <v>30</v>
      </c>
      <c r="J10" s="380" t="s">
        <v>31</v>
      </c>
      <c r="K10" s="380" t="s">
        <v>32</v>
      </c>
      <c r="L10" s="380" t="s">
        <v>30</v>
      </c>
      <c r="M10" s="380" t="s">
        <v>31</v>
      </c>
      <c r="N10" s="380" t="s">
        <v>32</v>
      </c>
    </row>
    <row r="11" spans="1:14" ht="15">
      <c r="A11" s="371" t="s">
        <v>10</v>
      </c>
      <c r="B11" s="373" t="s">
        <v>11</v>
      </c>
      <c r="C11" s="375">
        <v>0</v>
      </c>
      <c r="D11" s="375"/>
      <c r="E11" s="375"/>
      <c r="F11" s="375">
        <v>0</v>
      </c>
      <c r="G11" s="375"/>
      <c r="H11" s="375"/>
      <c r="I11" s="375">
        <v>0</v>
      </c>
      <c r="J11" s="375"/>
      <c r="K11" s="375"/>
      <c r="L11" s="376" t="s">
        <v>12</v>
      </c>
      <c r="M11" s="376" t="s">
        <v>12</v>
      </c>
      <c r="N11" s="376" t="s">
        <v>12</v>
      </c>
    </row>
    <row r="12" spans="1:14" ht="135">
      <c r="A12" s="371" t="s">
        <v>13</v>
      </c>
      <c r="B12" s="381" t="s">
        <v>14</v>
      </c>
      <c r="C12" s="374">
        <f aca="true" t="shared" si="0" ref="C12:K12">C13+C14+C15-C16</f>
        <v>78581.86877922727</v>
      </c>
      <c r="D12" s="374">
        <v>0</v>
      </c>
      <c r="E12" s="374">
        <v>0</v>
      </c>
      <c r="F12" s="374">
        <f t="shared" si="0"/>
        <v>1816.9426004294162</v>
      </c>
      <c r="G12" s="374">
        <v>0</v>
      </c>
      <c r="H12" s="374">
        <v>0</v>
      </c>
      <c r="I12" s="374">
        <f t="shared" si="0"/>
        <v>0</v>
      </c>
      <c r="J12" s="374">
        <f>J13+J14+J15-J16</f>
        <v>0</v>
      </c>
      <c r="K12" s="374">
        <f t="shared" si="0"/>
        <v>0</v>
      </c>
      <c r="L12" s="371">
        <f aca="true" t="shared" si="1" ref="L12:N17">C12+F12+I12</f>
        <v>80398.81137965669</v>
      </c>
      <c r="M12" s="374">
        <f t="shared" si="1"/>
        <v>0</v>
      </c>
      <c r="N12" s="374">
        <f t="shared" si="1"/>
        <v>0</v>
      </c>
    </row>
    <row r="13" spans="1:14" ht="90">
      <c r="A13" s="371" t="s">
        <v>15</v>
      </c>
      <c r="B13" s="381" t="s">
        <v>16</v>
      </c>
      <c r="C13" s="374">
        <f>'[1]объем гарантий'!D19</f>
        <v>78582.6409945877</v>
      </c>
      <c r="D13" s="374">
        <v>0</v>
      </c>
      <c r="E13" s="374">
        <v>0</v>
      </c>
      <c r="F13" s="374">
        <f>'[1]объем гарантий'!H19</f>
        <v>1822.8278302660997</v>
      </c>
      <c r="G13" s="374">
        <v>0</v>
      </c>
      <c r="H13" s="374">
        <v>0</v>
      </c>
      <c r="I13" s="374">
        <v>0</v>
      </c>
      <c r="J13" s="374">
        <v>0</v>
      </c>
      <c r="K13" s="374">
        <v>0</v>
      </c>
      <c r="L13" s="371">
        <f t="shared" si="1"/>
        <v>80405.4688248538</v>
      </c>
      <c r="M13" s="374">
        <f t="shared" si="1"/>
        <v>0</v>
      </c>
      <c r="N13" s="374">
        <f t="shared" si="1"/>
        <v>0</v>
      </c>
    </row>
    <row r="14" spans="1:14" ht="90">
      <c r="A14" s="371" t="s">
        <v>17</v>
      </c>
      <c r="B14" s="381" t="s">
        <v>33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4"/>
      <c r="J14" s="374">
        <v>0</v>
      </c>
      <c r="K14" s="374">
        <v>0</v>
      </c>
      <c r="L14" s="371">
        <f t="shared" si="1"/>
        <v>0</v>
      </c>
      <c r="M14" s="374">
        <f t="shared" si="1"/>
        <v>0</v>
      </c>
      <c r="N14" s="374">
        <f t="shared" si="1"/>
        <v>0</v>
      </c>
    </row>
    <row r="15" spans="1:14" ht="135">
      <c r="A15" s="371" t="s">
        <v>19</v>
      </c>
      <c r="B15" s="381" t="s">
        <v>20</v>
      </c>
      <c r="C15" s="377">
        <f>'[1]объем гарантий'!D20</f>
        <v>6068.25</v>
      </c>
      <c r="D15" s="377">
        <v>0</v>
      </c>
      <c r="E15" s="377">
        <v>0</v>
      </c>
      <c r="F15" s="377">
        <f>'[1]объем гарантий'!H20</f>
        <v>142.6834664019571</v>
      </c>
      <c r="G15" s="377">
        <v>0</v>
      </c>
      <c r="H15" s="374">
        <v>0</v>
      </c>
      <c r="I15" s="374">
        <v>0</v>
      </c>
      <c r="J15" s="374">
        <v>0</v>
      </c>
      <c r="K15" s="374">
        <v>0</v>
      </c>
      <c r="L15" s="371">
        <f t="shared" si="1"/>
        <v>6210.933466401957</v>
      </c>
      <c r="M15" s="374">
        <f t="shared" si="1"/>
        <v>0</v>
      </c>
      <c r="N15" s="374">
        <f t="shared" si="1"/>
        <v>0</v>
      </c>
    </row>
    <row r="16" spans="1:14" ht="150">
      <c r="A16" s="371" t="s">
        <v>21</v>
      </c>
      <c r="B16" s="381" t="s">
        <v>22</v>
      </c>
      <c r="C16" s="377">
        <f>'[1]объем гарантий'!D21</f>
        <v>6069.022215360431</v>
      </c>
      <c r="D16" s="377">
        <v>0</v>
      </c>
      <c r="E16" s="377">
        <v>0</v>
      </c>
      <c r="F16" s="377">
        <f>'[1]объем гарантий'!H21</f>
        <v>148.56869623864046</v>
      </c>
      <c r="G16" s="377">
        <v>0</v>
      </c>
      <c r="H16" s="374">
        <v>0</v>
      </c>
      <c r="I16" s="374"/>
      <c r="J16" s="374">
        <v>0</v>
      </c>
      <c r="K16" s="374">
        <v>0</v>
      </c>
      <c r="L16" s="371">
        <f t="shared" si="1"/>
        <v>6217.590911599072</v>
      </c>
      <c r="M16" s="374">
        <f t="shared" si="1"/>
        <v>0</v>
      </c>
      <c r="N16" s="374">
        <f t="shared" si="1"/>
        <v>0</v>
      </c>
    </row>
    <row r="17" spans="1:14" ht="90">
      <c r="A17" s="371" t="s">
        <v>23</v>
      </c>
      <c r="B17" s="381" t="s">
        <v>24</v>
      </c>
      <c r="C17" s="374">
        <v>0</v>
      </c>
      <c r="D17" s="374">
        <v>0</v>
      </c>
      <c r="E17" s="374">
        <v>0</v>
      </c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0</v>
      </c>
      <c r="L17" s="371">
        <f t="shared" si="1"/>
        <v>0</v>
      </c>
      <c r="M17" s="374">
        <f t="shared" si="1"/>
        <v>0</v>
      </c>
      <c r="N17" s="374">
        <f t="shared" si="1"/>
        <v>0</v>
      </c>
    </row>
    <row r="18" spans="1:14" ht="30">
      <c r="A18" s="371" t="s">
        <v>25</v>
      </c>
      <c r="B18" s="381" t="s">
        <v>26</v>
      </c>
      <c r="C18" s="375">
        <v>0</v>
      </c>
      <c r="D18" s="375"/>
      <c r="E18" s="375"/>
      <c r="F18" s="375">
        <v>0</v>
      </c>
      <c r="G18" s="375"/>
      <c r="H18" s="375"/>
      <c r="I18" s="375">
        <v>0</v>
      </c>
      <c r="J18" s="375"/>
      <c r="K18" s="375"/>
      <c r="L18" s="376" t="s">
        <v>12</v>
      </c>
      <c r="M18" s="376" t="s">
        <v>12</v>
      </c>
      <c r="N18" s="376" t="s">
        <v>12</v>
      </c>
    </row>
    <row r="19" spans="1:14" ht="15">
      <c r="A19" s="364"/>
      <c r="B19" s="382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</row>
    <row r="20" spans="1:14" ht="15">
      <c r="A20" s="364"/>
      <c r="B20" s="382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</row>
    <row r="21" spans="1:14" ht="15">
      <c r="A21" s="364"/>
      <c r="B21" s="382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</row>
    <row r="22" spans="1:14" ht="15">
      <c r="A22" s="364"/>
      <c r="B22" s="382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1:14" ht="15">
      <c r="A23" s="364"/>
      <c r="B23" s="382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ht="15">
      <c r="A24" s="364"/>
      <c r="B24" s="382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</row>
    <row r="25" spans="1:14" ht="15">
      <c r="A25" s="364"/>
      <c r="B25" s="382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</row>
    <row r="26" spans="1:14" ht="15">
      <c r="A26" s="364"/>
      <c r="B26" s="382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ht="15">
      <c r="B27" s="3"/>
    </row>
    <row r="28" ht="15">
      <c r="B28" s="3"/>
    </row>
  </sheetData>
  <sheetProtection selectLockedCells="1" selectUnlockedCells="1"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40">
      <selection activeCell="D4" sqref="D4"/>
    </sheetView>
  </sheetViews>
  <sheetFormatPr defaultColWidth="9.00390625" defaultRowHeight="12.75"/>
  <cols>
    <col min="1" max="1" width="10.125" style="71" customWidth="1"/>
    <col min="2" max="2" width="28.25390625" style="71" customWidth="1"/>
    <col min="3" max="3" width="30.125" style="72" customWidth="1"/>
    <col min="4" max="4" width="29.875" style="72" customWidth="1"/>
  </cols>
  <sheetData>
    <row r="1" ht="15.75">
      <c r="D1" s="73" t="s">
        <v>437</v>
      </c>
    </row>
    <row r="2" ht="15.75">
      <c r="D2" s="2" t="s">
        <v>244</v>
      </c>
    </row>
    <row r="3" ht="15.75">
      <c r="D3" s="73" t="s">
        <v>244</v>
      </c>
    </row>
    <row r="4" ht="15.75">
      <c r="D4" s="2" t="s">
        <v>244</v>
      </c>
    </row>
    <row r="5" ht="15.75">
      <c r="D5" s="74"/>
    </row>
    <row r="8" spans="1:4" ht="12.75" customHeight="1">
      <c r="A8" s="222" t="s">
        <v>55</v>
      </c>
      <c r="B8" s="222"/>
      <c r="C8" s="222"/>
      <c r="D8" s="222"/>
    </row>
    <row r="9" spans="1:4" ht="18.75" customHeight="1">
      <c r="A9" s="222"/>
      <c r="B9" s="222"/>
      <c r="C9" s="222"/>
      <c r="D9" s="222"/>
    </row>
    <row r="11" spans="1:4" ht="66" customHeight="1">
      <c r="A11" s="75" t="s">
        <v>36</v>
      </c>
      <c r="B11" s="75" t="s">
        <v>480</v>
      </c>
      <c r="C11" s="223" t="s">
        <v>599</v>
      </c>
      <c r="D11" s="223"/>
    </row>
    <row r="12" spans="1:4" ht="49.5" customHeight="1">
      <c r="A12" s="76">
        <v>650</v>
      </c>
      <c r="B12" s="75" t="s">
        <v>42</v>
      </c>
      <c r="C12" s="221" t="s">
        <v>43</v>
      </c>
      <c r="D12" s="221"/>
    </row>
    <row r="13" spans="1:4" ht="30" customHeight="1">
      <c r="A13" s="76">
        <v>650</v>
      </c>
      <c r="B13" s="75" t="s">
        <v>44</v>
      </c>
      <c r="C13" s="221" t="s">
        <v>45</v>
      </c>
      <c r="D13" s="221"/>
    </row>
    <row r="14" spans="1:4" ht="30" customHeight="1">
      <c r="A14" s="76">
        <v>650</v>
      </c>
      <c r="B14" s="75" t="s">
        <v>46</v>
      </c>
      <c r="C14" s="221" t="s">
        <v>481</v>
      </c>
      <c r="D14" s="221"/>
    </row>
    <row r="15" spans="1:4" ht="45" customHeight="1">
      <c r="A15" s="76">
        <v>650</v>
      </c>
      <c r="B15" s="75" t="s">
        <v>48</v>
      </c>
      <c r="C15" s="221" t="s">
        <v>49</v>
      </c>
      <c r="D15" s="221"/>
    </row>
    <row r="16" spans="1:4" ht="45" customHeight="1">
      <c r="A16" s="76">
        <v>650</v>
      </c>
      <c r="B16" s="75" t="s">
        <v>50</v>
      </c>
      <c r="C16" s="221" t="s">
        <v>482</v>
      </c>
      <c r="D16" s="221"/>
    </row>
    <row r="17" spans="1:4" ht="30" customHeight="1">
      <c r="A17" s="76">
        <v>650</v>
      </c>
      <c r="B17" s="75" t="s">
        <v>52</v>
      </c>
      <c r="C17" s="221" t="s">
        <v>483</v>
      </c>
      <c r="D17" s="221"/>
    </row>
    <row r="18" spans="1:4" ht="30" customHeight="1">
      <c r="A18" s="77"/>
      <c r="B18" s="77"/>
      <c r="C18" s="78"/>
      <c r="D18" s="78"/>
    </row>
    <row r="19" spans="1:4" ht="15.75">
      <c r="A19" s="77"/>
      <c r="B19" s="77"/>
      <c r="C19" s="78"/>
      <c r="D19" s="78"/>
    </row>
    <row r="20" spans="1:4" ht="15.75">
      <c r="A20" s="77"/>
      <c r="B20" s="77"/>
      <c r="C20" s="78"/>
      <c r="D20" s="78"/>
    </row>
    <row r="21" spans="1:4" ht="15.75">
      <c r="A21" s="77"/>
      <c r="B21" s="77"/>
      <c r="C21" s="79"/>
      <c r="D21" s="79"/>
    </row>
    <row r="22" spans="1:4" ht="15.75">
      <c r="A22" s="77"/>
      <c r="B22" s="77"/>
      <c r="C22" s="79"/>
      <c r="D22" s="79"/>
    </row>
    <row r="23" spans="1:4" ht="15.75">
      <c r="A23" s="77"/>
      <c r="B23" s="77"/>
      <c r="C23" s="79"/>
      <c r="D23" s="79"/>
    </row>
    <row r="24" spans="1:4" ht="15.75">
      <c r="A24" s="77"/>
      <c r="B24" s="77"/>
      <c r="C24" s="79"/>
      <c r="D24" s="79"/>
    </row>
    <row r="25" spans="1:4" ht="15.75">
      <c r="A25" s="77"/>
      <c r="B25" s="77"/>
      <c r="C25" s="79"/>
      <c r="D25" s="79"/>
    </row>
    <row r="26" spans="1:4" ht="15.75">
      <c r="A26" s="77"/>
      <c r="B26" s="77"/>
      <c r="C26" s="79"/>
      <c r="D26" s="79"/>
    </row>
    <row r="27" spans="1:4" ht="15.75">
      <c r="A27" s="77"/>
      <c r="B27" s="77"/>
      <c r="C27" s="79"/>
      <c r="D27" s="79"/>
    </row>
    <row r="28" spans="1:4" ht="15.75">
      <c r="A28" s="77"/>
      <c r="B28" s="77"/>
      <c r="C28" s="79"/>
      <c r="D28" s="79"/>
    </row>
    <row r="29" spans="1:4" ht="15.75">
      <c r="A29" s="77"/>
      <c r="B29" s="77"/>
      <c r="C29" s="79"/>
      <c r="D29" s="79"/>
    </row>
    <row r="30" spans="1:4" ht="15.75">
      <c r="A30" s="77"/>
      <c r="B30" s="77"/>
      <c r="C30" s="79"/>
      <c r="D30" s="79"/>
    </row>
    <row r="31" spans="1:4" ht="15.75">
      <c r="A31" s="77"/>
      <c r="B31" s="77"/>
      <c r="C31" s="79"/>
      <c r="D31" s="79"/>
    </row>
    <row r="32" spans="1:4" ht="15.75">
      <c r="A32" s="77"/>
      <c r="B32" s="77"/>
      <c r="C32" s="79"/>
      <c r="D32" s="79"/>
    </row>
    <row r="33" spans="1:4" ht="15.75">
      <c r="A33" s="77"/>
      <c r="B33" s="77"/>
      <c r="C33" s="79"/>
      <c r="D33" s="79"/>
    </row>
    <row r="34" spans="1:4" ht="15.75">
      <c r="A34" s="77"/>
      <c r="B34" s="77"/>
      <c r="C34" s="79"/>
      <c r="D34" s="79"/>
    </row>
    <row r="35" spans="1:4" ht="15.75">
      <c r="A35" s="77"/>
      <c r="B35" s="77"/>
      <c r="C35" s="79"/>
      <c r="D35" s="79"/>
    </row>
    <row r="36" spans="1:4" ht="15.75">
      <c r="A36" s="77"/>
      <c r="B36" s="77"/>
      <c r="C36" s="79"/>
      <c r="D36" s="79"/>
    </row>
    <row r="37" spans="1:4" ht="15.75">
      <c r="A37" s="77"/>
      <c r="B37" s="77"/>
      <c r="C37" s="79"/>
      <c r="D37" s="79"/>
    </row>
    <row r="38" spans="1:4" ht="15.75">
      <c r="A38" s="77"/>
      <c r="B38" s="77"/>
      <c r="C38" s="79"/>
      <c r="D38" s="79"/>
    </row>
    <row r="39" spans="1:4" ht="15.75">
      <c r="A39" s="77"/>
      <c r="B39" s="77"/>
      <c r="C39" s="79"/>
      <c r="D39" s="79"/>
    </row>
    <row r="40" spans="1:4" ht="15.75">
      <c r="A40" s="77"/>
      <c r="B40" s="77"/>
      <c r="C40" s="79"/>
      <c r="D40" s="79"/>
    </row>
    <row r="41" spans="1:4" ht="15.75">
      <c r="A41" s="77"/>
      <c r="B41" s="77"/>
      <c r="C41" s="79"/>
      <c r="D41" s="79"/>
    </row>
    <row r="42" spans="1:4" ht="15.75">
      <c r="A42" s="77"/>
      <c r="B42" s="77"/>
      <c r="C42" s="79"/>
      <c r="D42" s="79"/>
    </row>
    <row r="43" spans="1:4" ht="15.75">
      <c r="A43" s="77"/>
      <c r="B43" s="77"/>
      <c r="C43" s="79"/>
      <c r="D43" s="79"/>
    </row>
    <row r="44" spans="1:4" ht="15.75">
      <c r="A44" s="77"/>
      <c r="B44" s="77"/>
      <c r="C44" s="79"/>
      <c r="D44" s="79"/>
    </row>
    <row r="45" spans="1:4" ht="15.75">
      <c r="A45" s="77"/>
      <c r="B45" s="77"/>
      <c r="C45" s="79"/>
      <c r="D45" s="79"/>
    </row>
    <row r="46" spans="1:4" ht="15.75">
      <c r="A46" s="77"/>
      <c r="B46" s="77"/>
      <c r="C46" s="79"/>
      <c r="D46" s="79"/>
    </row>
    <row r="47" spans="1:4" ht="15.75">
      <c r="A47" s="77"/>
      <c r="B47" s="77"/>
      <c r="C47" s="79"/>
      <c r="D47" s="79"/>
    </row>
    <row r="48" spans="1:4" ht="15.75">
      <c r="A48" s="77"/>
      <c r="B48" s="77"/>
      <c r="C48" s="79"/>
      <c r="D48" s="79"/>
    </row>
    <row r="49" spans="1:4" ht="15.75">
      <c r="A49" s="77"/>
      <c r="B49" s="77"/>
      <c r="C49" s="79"/>
      <c r="D49" s="79"/>
    </row>
    <row r="50" spans="1:4" ht="15.75">
      <c r="A50" s="77"/>
      <c r="B50" s="77"/>
      <c r="C50" s="79"/>
      <c r="D50" s="79"/>
    </row>
    <row r="51" spans="1:4" ht="15.75">
      <c r="A51" s="77"/>
      <c r="B51" s="77"/>
      <c r="C51" s="79"/>
      <c r="D51" s="79"/>
    </row>
    <row r="52" spans="1:4" ht="15.75">
      <c r="A52" s="77"/>
      <c r="B52" s="77"/>
      <c r="C52" s="79"/>
      <c r="D52" s="79"/>
    </row>
    <row r="53" spans="1:4" ht="15.75">
      <c r="A53" s="77"/>
      <c r="B53" s="77"/>
      <c r="C53" s="79"/>
      <c r="D53" s="79"/>
    </row>
    <row r="54" spans="1:4" ht="15.75">
      <c r="A54" s="77"/>
      <c r="B54" s="77"/>
      <c r="C54" s="79"/>
      <c r="D54" s="79"/>
    </row>
    <row r="55" spans="1:4" ht="15.75">
      <c r="A55" s="77"/>
      <c r="B55" s="77"/>
      <c r="C55" s="79"/>
      <c r="D55" s="79"/>
    </row>
    <row r="56" spans="1:4" ht="15.75">
      <c r="A56" s="77"/>
      <c r="B56" s="77"/>
      <c r="C56" s="79"/>
      <c r="D56" s="79"/>
    </row>
    <row r="57" spans="1:4" ht="15.75">
      <c r="A57" s="77"/>
      <c r="B57" s="77"/>
      <c r="C57" s="79"/>
      <c r="D57" s="79"/>
    </row>
    <row r="58" spans="1:4" ht="15.75">
      <c r="A58" s="77"/>
      <c r="B58" s="77"/>
      <c r="C58" s="79"/>
      <c r="D58" s="79"/>
    </row>
    <row r="59" spans="1:4" ht="15.75">
      <c r="A59" s="77"/>
      <c r="B59" s="77"/>
      <c r="C59" s="79"/>
      <c r="D59" s="79"/>
    </row>
    <row r="60" spans="1:4" ht="15.75">
      <c r="A60" s="77"/>
      <c r="B60" s="77"/>
      <c r="C60" s="79"/>
      <c r="D60" s="79"/>
    </row>
    <row r="61" spans="1:4" ht="15.75">
      <c r="A61" s="77"/>
      <c r="B61" s="77"/>
      <c r="C61" s="79"/>
      <c r="D61" s="79"/>
    </row>
    <row r="62" spans="1:4" ht="15.75">
      <c r="A62" s="77"/>
      <c r="B62" s="77"/>
      <c r="C62" s="79"/>
      <c r="D62" s="79"/>
    </row>
    <row r="63" spans="1:4" ht="15.75">
      <c r="A63" s="77"/>
      <c r="B63" s="77"/>
      <c r="C63" s="79"/>
      <c r="D63" s="79"/>
    </row>
    <row r="64" spans="1:4" ht="15.75">
      <c r="A64" s="77"/>
      <c r="B64" s="77"/>
      <c r="C64" s="79"/>
      <c r="D64" s="79"/>
    </row>
    <row r="65" spans="1:4" ht="15.75">
      <c r="A65" s="77"/>
      <c r="B65" s="77"/>
      <c r="C65" s="79"/>
      <c r="D65" s="79"/>
    </row>
    <row r="66" spans="1:4" ht="15.75">
      <c r="A66" s="77"/>
      <c r="B66" s="77"/>
      <c r="C66" s="79"/>
      <c r="D66" s="79"/>
    </row>
    <row r="67" spans="1:4" ht="15.75">
      <c r="A67" s="77"/>
      <c r="B67" s="77"/>
      <c r="C67" s="79"/>
      <c r="D67" s="79"/>
    </row>
    <row r="68" spans="1:4" ht="15.75">
      <c r="A68" s="77"/>
      <c r="B68" s="77"/>
      <c r="C68" s="79"/>
      <c r="D68" s="79"/>
    </row>
    <row r="69" spans="1:4" ht="15.75">
      <c r="A69" s="77"/>
      <c r="B69" s="77"/>
      <c r="C69" s="79"/>
      <c r="D69" s="79"/>
    </row>
    <row r="70" spans="1:4" ht="15.75">
      <c r="A70" s="77"/>
      <c r="B70" s="77"/>
      <c r="C70" s="79"/>
      <c r="D70" s="79"/>
    </row>
    <row r="71" spans="1:4" ht="15.75">
      <c r="A71" s="77"/>
      <c r="B71" s="77"/>
      <c r="C71" s="79"/>
      <c r="D71" s="79"/>
    </row>
    <row r="72" spans="1:4" ht="15.75">
      <c r="A72" s="77"/>
      <c r="B72" s="77"/>
      <c r="C72" s="79"/>
      <c r="D72" s="79"/>
    </row>
    <row r="73" spans="1:4" ht="15.75">
      <c r="A73" s="77"/>
      <c r="B73" s="77"/>
      <c r="C73" s="79"/>
      <c r="D73" s="79"/>
    </row>
    <row r="74" spans="1:4" ht="15.75">
      <c r="A74" s="77"/>
      <c r="B74" s="77"/>
      <c r="C74" s="79"/>
      <c r="D74" s="79"/>
    </row>
    <row r="75" spans="1:4" ht="15.75">
      <c r="A75" s="77"/>
      <c r="B75" s="77"/>
      <c r="C75" s="79"/>
      <c r="D75" s="79"/>
    </row>
    <row r="76" spans="1:4" ht="15.75">
      <c r="A76" s="77"/>
      <c r="B76" s="77"/>
      <c r="C76" s="79"/>
      <c r="D76" s="79"/>
    </row>
    <row r="77" spans="1:4" ht="15.75">
      <c r="A77" s="77"/>
      <c r="B77" s="77"/>
      <c r="C77" s="79"/>
      <c r="D77" s="79"/>
    </row>
    <row r="78" spans="1:4" ht="15.75">
      <c r="A78" s="77"/>
      <c r="B78" s="77"/>
      <c r="C78" s="79"/>
      <c r="D78" s="79"/>
    </row>
    <row r="79" spans="1:4" ht="15.75">
      <c r="A79" s="77"/>
      <c r="B79" s="77"/>
      <c r="C79" s="79"/>
      <c r="D79" s="79"/>
    </row>
    <row r="80" spans="1:4" ht="15.75">
      <c r="A80" s="77"/>
      <c r="B80" s="77"/>
      <c r="C80" s="79"/>
      <c r="D80" s="79"/>
    </row>
    <row r="81" spans="1:4" ht="15.75">
      <c r="A81" s="77"/>
      <c r="B81" s="77"/>
      <c r="C81" s="79"/>
      <c r="D81" s="79"/>
    </row>
    <row r="82" spans="1:4" ht="15.75">
      <c r="A82" s="77"/>
      <c r="B82" s="77"/>
      <c r="C82" s="79"/>
      <c r="D82" s="79"/>
    </row>
    <row r="83" spans="1:4" ht="15.75">
      <c r="A83" s="77"/>
      <c r="B83" s="77"/>
      <c r="C83" s="79"/>
      <c r="D83" s="79"/>
    </row>
    <row r="84" spans="1:4" ht="15.75">
      <c r="A84" s="77"/>
      <c r="B84" s="77"/>
      <c r="C84" s="79"/>
      <c r="D84" s="79"/>
    </row>
    <row r="85" spans="1:4" ht="15.75">
      <c r="A85" s="77"/>
      <c r="B85" s="77"/>
      <c r="C85" s="79"/>
      <c r="D85" s="79"/>
    </row>
    <row r="86" spans="1:4" ht="15.75">
      <c r="A86" s="77"/>
      <c r="B86" s="77"/>
      <c r="C86" s="79"/>
      <c r="D86" s="79"/>
    </row>
    <row r="87" spans="1:4" ht="15.75">
      <c r="A87" s="77"/>
      <c r="B87" s="77"/>
      <c r="C87" s="79"/>
      <c r="D87" s="79"/>
    </row>
    <row r="88" spans="1:4" ht="15.75">
      <c r="A88" s="77"/>
      <c r="B88" s="77"/>
      <c r="C88" s="79"/>
      <c r="D88" s="79"/>
    </row>
    <row r="89" spans="1:4" ht="15.75">
      <c r="A89" s="77"/>
      <c r="B89" s="77"/>
      <c r="C89" s="79"/>
      <c r="D89" s="79"/>
    </row>
    <row r="90" spans="1:4" ht="15.75">
      <c r="A90" s="77"/>
      <c r="B90" s="77"/>
      <c r="C90" s="79"/>
      <c r="D90" s="79"/>
    </row>
    <row r="91" spans="1:4" ht="15.75">
      <c r="A91" s="77"/>
      <c r="B91" s="77"/>
      <c r="C91" s="79"/>
      <c r="D91" s="79"/>
    </row>
    <row r="92" spans="1:4" ht="15.75">
      <c r="A92" s="77"/>
      <c r="B92" s="77"/>
      <c r="C92" s="79"/>
      <c r="D92" s="79"/>
    </row>
    <row r="93" spans="3:4" ht="15.75">
      <c r="C93" s="80"/>
      <c r="D93" s="80"/>
    </row>
    <row r="94" spans="3:4" ht="15.75">
      <c r="C94" s="80"/>
      <c r="D94" s="80"/>
    </row>
    <row r="95" spans="3:4" ht="15.75">
      <c r="C95" s="80"/>
      <c r="D95" s="80"/>
    </row>
    <row r="96" spans="3:4" ht="15.75">
      <c r="C96" s="80"/>
      <c r="D96" s="80"/>
    </row>
    <row r="97" spans="3:4" ht="15.75">
      <c r="C97" s="80"/>
      <c r="D97" s="80"/>
    </row>
    <row r="98" spans="3:4" ht="15.75">
      <c r="C98" s="80"/>
      <c r="D98" s="80"/>
    </row>
    <row r="99" spans="3:4" ht="15.75">
      <c r="C99" s="80"/>
      <c r="D99" s="80"/>
    </row>
    <row r="100" spans="3:4" ht="15.75">
      <c r="C100" s="80"/>
      <c r="D100" s="80"/>
    </row>
    <row r="101" spans="3:4" ht="15.75">
      <c r="C101" s="80"/>
      <c r="D101" s="80"/>
    </row>
    <row r="102" spans="3:4" ht="15.75">
      <c r="C102" s="80"/>
      <c r="D102" s="80"/>
    </row>
    <row r="103" spans="3:4" ht="15.75">
      <c r="C103" s="80"/>
      <c r="D103" s="80"/>
    </row>
    <row r="104" spans="3:4" ht="15.75">
      <c r="C104" s="80"/>
      <c r="D104" s="80"/>
    </row>
    <row r="105" spans="3:4" ht="15.75">
      <c r="C105" s="80"/>
      <c r="D105" s="80"/>
    </row>
    <row r="106" spans="3:4" ht="15.75">
      <c r="C106" s="80"/>
      <c r="D106" s="80"/>
    </row>
    <row r="107" spans="3:4" ht="15.75">
      <c r="C107" s="80"/>
      <c r="D107" s="80"/>
    </row>
    <row r="108" spans="3:4" ht="15.75">
      <c r="C108" s="80"/>
      <c r="D108" s="80"/>
    </row>
    <row r="109" spans="3:4" ht="15.75">
      <c r="C109" s="80"/>
      <c r="D109" s="80"/>
    </row>
    <row r="110" spans="3:4" ht="15.75">
      <c r="C110" s="80"/>
      <c r="D110" s="80"/>
    </row>
    <row r="111" spans="3:4" ht="15.75">
      <c r="C111" s="80"/>
      <c r="D111" s="80"/>
    </row>
    <row r="112" spans="3:4" ht="15.75">
      <c r="C112" s="80"/>
      <c r="D112" s="80"/>
    </row>
    <row r="113" spans="3:4" ht="15.75">
      <c r="C113" s="80"/>
      <c r="D113" s="80"/>
    </row>
    <row r="114" spans="3:4" ht="15.75">
      <c r="C114" s="80"/>
      <c r="D114" s="80"/>
    </row>
    <row r="115" spans="3:4" ht="15.75">
      <c r="C115" s="80"/>
      <c r="D115" s="80"/>
    </row>
  </sheetData>
  <sheetProtection selectLockedCells="1" selectUnlockedCells="1"/>
  <mergeCells count="8">
    <mergeCell ref="C16:D16"/>
    <mergeCell ref="C17:D17"/>
    <mergeCell ref="A8:D9"/>
    <mergeCell ref="C11:D11"/>
    <mergeCell ref="C12:D12"/>
    <mergeCell ref="C13:D13"/>
    <mergeCell ref="C14:D14"/>
    <mergeCell ref="C15:D15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3.75390625" style="64" customWidth="1"/>
    <col min="2" max="2" width="24.25390625" style="64" customWidth="1"/>
    <col min="3" max="3" width="30.125" style="65" customWidth="1"/>
    <col min="4" max="4" width="29.875" style="65" customWidth="1"/>
  </cols>
  <sheetData>
    <row r="1" ht="15">
      <c r="D1" s="2" t="s">
        <v>60</v>
      </c>
    </row>
    <row r="2" ht="15">
      <c r="D2" s="2" t="s">
        <v>600</v>
      </c>
    </row>
    <row r="3" ht="15">
      <c r="D3" s="2" t="s">
        <v>2</v>
      </c>
    </row>
    <row r="4" ht="15">
      <c r="D4" s="2" t="s">
        <v>601</v>
      </c>
    </row>
    <row r="5" ht="12.75">
      <c r="D5" s="16"/>
    </row>
    <row r="8" spans="1:4" ht="13.5" customHeight="1">
      <c r="A8" s="217" t="s">
        <v>438</v>
      </c>
      <c r="B8" s="217"/>
      <c r="C8" s="217"/>
      <c r="D8" s="217"/>
    </row>
    <row r="9" spans="1:4" ht="21" customHeight="1">
      <c r="A9" s="217"/>
      <c r="B9" s="217"/>
      <c r="C9" s="217"/>
      <c r="D9" s="217"/>
    </row>
    <row r="11" spans="1:4" ht="23.25" customHeight="1">
      <c r="A11" s="66" t="s">
        <v>439</v>
      </c>
      <c r="B11" s="66" t="s">
        <v>440</v>
      </c>
      <c r="C11" s="218" t="s">
        <v>441</v>
      </c>
      <c r="D11" s="218"/>
    </row>
    <row r="12" spans="1:4" ht="50.25" customHeight="1">
      <c r="A12" s="67">
        <v>650</v>
      </c>
      <c r="B12" s="68"/>
      <c r="C12" s="219" t="s">
        <v>442</v>
      </c>
      <c r="D12" s="219"/>
    </row>
    <row r="13" spans="1:4" s="40" customFormat="1" ht="66" customHeight="1">
      <c r="A13" s="9"/>
      <c r="B13" s="7" t="s">
        <v>443</v>
      </c>
      <c r="C13" s="212" t="s">
        <v>444</v>
      </c>
      <c r="D13" s="212"/>
    </row>
    <row r="14" spans="1:4" s="40" customFormat="1" ht="63.75" customHeight="1">
      <c r="A14" s="9"/>
      <c r="B14" s="7" t="s">
        <v>445</v>
      </c>
      <c r="C14" s="212" t="s">
        <v>446</v>
      </c>
      <c r="D14" s="212"/>
    </row>
    <row r="15" spans="1:4" s="40" customFormat="1" ht="60" customHeight="1">
      <c r="A15" s="9"/>
      <c r="B15" s="7" t="s">
        <v>447</v>
      </c>
      <c r="C15" s="212" t="s">
        <v>570</v>
      </c>
      <c r="D15" s="212"/>
    </row>
    <row r="16" spans="1:4" s="40" customFormat="1" ht="60" customHeight="1">
      <c r="A16" s="9"/>
      <c r="B16" s="7" t="s">
        <v>448</v>
      </c>
      <c r="C16" s="212" t="s">
        <v>555</v>
      </c>
      <c r="D16" s="212"/>
    </row>
    <row r="17" spans="1:4" s="40" customFormat="1" ht="30" customHeight="1">
      <c r="A17" s="9"/>
      <c r="B17" s="7" t="s">
        <v>449</v>
      </c>
      <c r="C17" s="212" t="s">
        <v>571</v>
      </c>
      <c r="D17" s="212"/>
    </row>
    <row r="18" spans="1:4" s="40" customFormat="1" ht="60" customHeight="1">
      <c r="A18" s="9"/>
      <c r="B18" s="7" t="s">
        <v>450</v>
      </c>
      <c r="C18" s="212" t="s">
        <v>572</v>
      </c>
      <c r="D18" s="212"/>
    </row>
    <row r="19" spans="1:4" s="40" customFormat="1" ht="15" customHeight="1">
      <c r="A19" s="9"/>
      <c r="B19" s="7" t="s">
        <v>451</v>
      </c>
      <c r="C19" s="212" t="s">
        <v>565</v>
      </c>
      <c r="D19" s="212"/>
    </row>
    <row r="20" spans="1:4" s="40" customFormat="1" ht="75" customHeight="1">
      <c r="A20" s="9"/>
      <c r="B20" s="7" t="s">
        <v>452</v>
      </c>
      <c r="C20" s="212" t="s">
        <v>573</v>
      </c>
      <c r="D20" s="212"/>
    </row>
    <row r="21" spans="1:4" ht="75" customHeight="1">
      <c r="A21" s="9"/>
      <c r="B21" s="7" t="s">
        <v>453</v>
      </c>
      <c r="C21" s="212" t="s">
        <v>574</v>
      </c>
      <c r="D21" s="212"/>
    </row>
    <row r="22" spans="1:4" ht="60" customHeight="1">
      <c r="A22" s="9"/>
      <c r="B22" s="7" t="s">
        <v>454</v>
      </c>
      <c r="C22" s="212" t="s">
        <v>575</v>
      </c>
      <c r="D22" s="212"/>
    </row>
    <row r="23" spans="1:4" ht="75" customHeight="1">
      <c r="A23" s="9"/>
      <c r="B23" s="7" t="s">
        <v>455</v>
      </c>
      <c r="C23" s="212" t="s">
        <v>576</v>
      </c>
      <c r="D23" s="212"/>
    </row>
    <row r="24" spans="1:4" ht="45" customHeight="1">
      <c r="A24" s="9"/>
      <c r="B24" s="7" t="s">
        <v>456</v>
      </c>
      <c r="C24" s="212" t="s">
        <v>579</v>
      </c>
      <c r="D24" s="212"/>
    </row>
    <row r="25" spans="1:4" ht="52.5" customHeight="1">
      <c r="A25" s="9"/>
      <c r="B25" s="7" t="s">
        <v>602</v>
      </c>
      <c r="C25" s="212" t="s">
        <v>580</v>
      </c>
      <c r="D25" s="212"/>
    </row>
    <row r="26" spans="1:4" ht="60" customHeight="1">
      <c r="A26" s="9"/>
      <c r="B26" s="7" t="s">
        <v>457</v>
      </c>
      <c r="C26" s="212" t="s">
        <v>577</v>
      </c>
      <c r="D26" s="212"/>
    </row>
    <row r="27" spans="1:4" ht="45" customHeight="1">
      <c r="A27" s="9"/>
      <c r="B27" s="7" t="s">
        <v>458</v>
      </c>
      <c r="C27" s="212" t="s">
        <v>578</v>
      </c>
      <c r="D27" s="212"/>
    </row>
    <row r="28" spans="1:4" ht="45" customHeight="1">
      <c r="A28" s="9"/>
      <c r="B28" s="7" t="s">
        <v>459</v>
      </c>
      <c r="C28" s="212" t="s">
        <v>581</v>
      </c>
      <c r="D28" s="212"/>
    </row>
    <row r="29" spans="1:4" ht="30" customHeight="1">
      <c r="A29" s="9"/>
      <c r="B29" s="7" t="s">
        <v>460</v>
      </c>
      <c r="C29" s="212" t="s">
        <v>567</v>
      </c>
      <c r="D29" s="212"/>
    </row>
    <row r="30" spans="1:4" ht="15" customHeight="1">
      <c r="A30" s="9"/>
      <c r="B30" s="7" t="s">
        <v>461</v>
      </c>
      <c r="C30" s="212" t="s">
        <v>569</v>
      </c>
      <c r="D30" s="212"/>
    </row>
    <row r="31" spans="1:4" ht="23.25" customHeight="1">
      <c r="A31" s="9"/>
      <c r="B31" s="7" t="s">
        <v>462</v>
      </c>
      <c r="C31" s="212" t="s">
        <v>582</v>
      </c>
      <c r="D31" s="212"/>
    </row>
    <row r="32" spans="1:4" ht="30" customHeight="1">
      <c r="A32" s="9"/>
      <c r="B32" s="7" t="s">
        <v>463</v>
      </c>
      <c r="C32" s="212" t="s">
        <v>583</v>
      </c>
      <c r="D32" s="212"/>
    </row>
    <row r="33" spans="1:4" ht="48.75" customHeight="1">
      <c r="A33" s="9"/>
      <c r="B33" s="7" t="s">
        <v>464</v>
      </c>
      <c r="C33" s="212" t="s">
        <v>584</v>
      </c>
      <c r="D33" s="212"/>
    </row>
    <row r="34" spans="1:4" ht="60" customHeight="1">
      <c r="A34" s="9"/>
      <c r="B34" s="7" t="s">
        <v>465</v>
      </c>
      <c r="C34" s="212" t="s">
        <v>585</v>
      </c>
      <c r="D34" s="212"/>
    </row>
    <row r="35" spans="1:4" ht="60" customHeight="1">
      <c r="A35" s="9"/>
      <c r="B35" s="7" t="s">
        <v>466</v>
      </c>
      <c r="C35" s="212" t="s">
        <v>586</v>
      </c>
      <c r="D35" s="212"/>
    </row>
    <row r="36" spans="1:4" ht="45" customHeight="1">
      <c r="A36" s="9"/>
      <c r="B36" s="7" t="s">
        <v>467</v>
      </c>
      <c r="C36" s="212" t="s">
        <v>587</v>
      </c>
      <c r="D36" s="212"/>
    </row>
    <row r="37" spans="1:4" ht="45" customHeight="1">
      <c r="A37" s="9"/>
      <c r="B37" s="7" t="s">
        <v>468</v>
      </c>
      <c r="C37" s="212" t="s">
        <v>588</v>
      </c>
      <c r="D37" s="212"/>
    </row>
    <row r="38" spans="1:4" ht="33.75" customHeight="1">
      <c r="A38" s="9"/>
      <c r="B38" s="7" t="s">
        <v>469</v>
      </c>
      <c r="C38" s="212" t="s">
        <v>560</v>
      </c>
      <c r="D38" s="212"/>
    </row>
    <row r="39" spans="1:4" ht="30" customHeight="1">
      <c r="A39" s="9"/>
      <c r="B39" s="7" t="s">
        <v>470</v>
      </c>
      <c r="C39" s="212" t="s">
        <v>589</v>
      </c>
      <c r="D39" s="212"/>
    </row>
    <row r="40" spans="1:4" ht="30" customHeight="1">
      <c r="A40" s="9"/>
      <c r="B40" s="7" t="s">
        <v>471</v>
      </c>
      <c r="C40" s="212" t="s">
        <v>590</v>
      </c>
      <c r="D40" s="212"/>
    </row>
    <row r="41" spans="1:4" ht="35.25" customHeight="1">
      <c r="A41" s="9"/>
      <c r="B41" s="7" t="s">
        <v>472</v>
      </c>
      <c r="C41" s="212" t="s">
        <v>591</v>
      </c>
      <c r="D41" s="212"/>
    </row>
    <row r="42" spans="1:4" ht="60" customHeight="1">
      <c r="A42" s="9"/>
      <c r="B42" s="7" t="s">
        <v>473</v>
      </c>
      <c r="C42" s="212" t="s">
        <v>543</v>
      </c>
      <c r="D42" s="212"/>
    </row>
    <row r="43" spans="1:4" ht="24" customHeight="1">
      <c r="A43" s="9"/>
      <c r="B43" s="7" t="s">
        <v>474</v>
      </c>
      <c r="C43" s="212" t="s">
        <v>592</v>
      </c>
      <c r="D43" s="212"/>
    </row>
    <row r="44" spans="1:4" ht="71.25" customHeight="1">
      <c r="A44" s="9"/>
      <c r="B44" s="6" t="s">
        <v>475</v>
      </c>
      <c r="C44" s="212" t="s">
        <v>593</v>
      </c>
      <c r="D44" s="212"/>
    </row>
    <row r="45" spans="1:4" ht="69" customHeight="1">
      <c r="A45" s="9"/>
      <c r="B45" s="7" t="s">
        <v>476</v>
      </c>
      <c r="C45" s="212" t="s">
        <v>594</v>
      </c>
      <c r="D45" s="212"/>
    </row>
    <row r="46" spans="1:4" ht="45" customHeight="1">
      <c r="A46" s="9"/>
      <c r="B46" s="7" t="s">
        <v>477</v>
      </c>
      <c r="C46" s="212" t="s">
        <v>595</v>
      </c>
      <c r="D46" s="212"/>
    </row>
    <row r="47" spans="1:4" ht="39" customHeight="1">
      <c r="A47" s="95"/>
      <c r="B47" s="17" t="s">
        <v>478</v>
      </c>
      <c r="C47" s="220" t="s">
        <v>596</v>
      </c>
      <c r="D47" s="220"/>
    </row>
    <row r="48" spans="1:4" ht="45" customHeight="1">
      <c r="A48" s="96"/>
      <c r="B48" s="96" t="s">
        <v>597</v>
      </c>
      <c r="C48" s="232" t="s">
        <v>545</v>
      </c>
      <c r="D48" s="232"/>
    </row>
    <row r="49" spans="1:4" ht="38.25" customHeight="1">
      <c r="A49" s="96"/>
      <c r="B49" s="96" t="s">
        <v>473</v>
      </c>
      <c r="C49" s="232" t="s">
        <v>543</v>
      </c>
      <c r="D49" s="232"/>
    </row>
    <row r="50" spans="1:4" ht="12.75">
      <c r="A50" s="69"/>
      <c r="B50" s="69"/>
      <c r="C50" s="70"/>
      <c r="D50" s="70"/>
    </row>
    <row r="51" spans="1:4" ht="12.75">
      <c r="A51" s="69"/>
      <c r="B51" s="69"/>
      <c r="C51" s="70"/>
      <c r="D51" s="70"/>
    </row>
    <row r="52" spans="1:4" ht="12.75">
      <c r="A52" s="69"/>
      <c r="B52" s="69"/>
      <c r="C52" s="70"/>
      <c r="D52" s="70"/>
    </row>
    <row r="53" spans="1:4" ht="12.75">
      <c r="A53" s="69"/>
      <c r="B53" s="69"/>
      <c r="C53" s="70"/>
      <c r="D53" s="70"/>
    </row>
    <row r="54" spans="1:4" ht="12.75">
      <c r="A54" s="69"/>
      <c r="B54" s="69"/>
      <c r="C54" s="70"/>
      <c r="D54" s="70"/>
    </row>
    <row r="55" spans="1:4" ht="12.75">
      <c r="A55" s="69"/>
      <c r="B55" s="69"/>
      <c r="C55" s="70"/>
      <c r="D55" s="70"/>
    </row>
    <row r="56" spans="1:4" ht="12.75">
      <c r="A56" s="69"/>
      <c r="B56" s="69"/>
      <c r="C56" s="70"/>
      <c r="D56" s="70"/>
    </row>
    <row r="57" spans="1:4" ht="12.75">
      <c r="A57" s="69"/>
      <c r="B57" s="69"/>
      <c r="C57" s="70"/>
      <c r="D57" s="70"/>
    </row>
    <row r="58" spans="1:4" ht="12.75">
      <c r="A58" s="69"/>
      <c r="B58" s="69"/>
      <c r="C58" s="70"/>
      <c r="D58" s="70"/>
    </row>
    <row r="59" spans="1:4" ht="12.75">
      <c r="A59" s="69"/>
      <c r="B59" s="69"/>
      <c r="C59" s="70"/>
      <c r="D59" s="70"/>
    </row>
    <row r="60" spans="1:4" ht="12.75">
      <c r="A60" s="69"/>
      <c r="B60" s="69"/>
      <c r="C60" s="70"/>
      <c r="D60" s="70"/>
    </row>
    <row r="61" spans="1:4" ht="12.75">
      <c r="A61" s="69"/>
      <c r="B61" s="69"/>
      <c r="C61" s="70"/>
      <c r="D61" s="70"/>
    </row>
    <row r="62" spans="1:4" ht="12.75">
      <c r="A62" s="69"/>
      <c r="B62" s="69"/>
      <c r="C62" s="70"/>
      <c r="D62" s="70"/>
    </row>
    <row r="63" spans="1:4" ht="12.75">
      <c r="A63" s="69"/>
      <c r="B63" s="69"/>
      <c r="C63" s="70"/>
      <c r="D63" s="70"/>
    </row>
    <row r="64" spans="1:4" ht="12.75">
      <c r="A64" s="69"/>
      <c r="B64" s="69"/>
      <c r="C64" s="70"/>
      <c r="D64" s="70"/>
    </row>
    <row r="65" spans="1:4" ht="12.75">
      <c r="A65" s="69"/>
      <c r="B65" s="69"/>
      <c r="C65" s="70"/>
      <c r="D65" s="70"/>
    </row>
    <row r="66" spans="1:4" ht="12.75">
      <c r="A66" s="69"/>
      <c r="B66" s="69"/>
      <c r="C66" s="70"/>
      <c r="D66" s="70"/>
    </row>
    <row r="67" spans="1:4" ht="12.75">
      <c r="A67" s="69"/>
      <c r="B67" s="69"/>
      <c r="C67" s="70"/>
      <c r="D67" s="70"/>
    </row>
    <row r="68" spans="1:4" ht="12.75">
      <c r="A68" s="69"/>
      <c r="B68" s="69"/>
      <c r="C68" s="70"/>
      <c r="D68" s="70"/>
    </row>
    <row r="69" spans="1:4" ht="12.75">
      <c r="A69" s="69"/>
      <c r="B69" s="69"/>
      <c r="C69" s="70"/>
      <c r="D69" s="70"/>
    </row>
    <row r="70" spans="1:4" ht="12.75">
      <c r="A70" s="69"/>
      <c r="B70" s="69"/>
      <c r="C70" s="70"/>
      <c r="D70" s="70"/>
    </row>
    <row r="71" spans="1:4" ht="12.75">
      <c r="A71" s="69"/>
      <c r="B71" s="69"/>
      <c r="C71" s="70"/>
      <c r="D71" s="70"/>
    </row>
    <row r="72" spans="1:4" ht="12.75">
      <c r="A72" s="69"/>
      <c r="B72" s="69"/>
      <c r="C72" s="70"/>
      <c r="D72" s="70"/>
    </row>
    <row r="73" spans="1:4" ht="12.75">
      <c r="A73" s="69"/>
      <c r="B73" s="69"/>
      <c r="C73" s="70"/>
      <c r="D73" s="70"/>
    </row>
    <row r="74" spans="1:4" ht="12.75">
      <c r="A74" s="69"/>
      <c r="B74" s="69"/>
      <c r="C74" s="70"/>
      <c r="D74" s="70"/>
    </row>
    <row r="75" spans="1:4" ht="12.75">
      <c r="A75" s="69"/>
      <c r="B75" s="69"/>
      <c r="C75" s="70"/>
      <c r="D75" s="70"/>
    </row>
    <row r="76" spans="1:4" ht="12.75">
      <c r="A76" s="69"/>
      <c r="B76" s="69"/>
      <c r="C76" s="70"/>
      <c r="D76" s="70"/>
    </row>
    <row r="77" spans="1:4" ht="12.75">
      <c r="A77" s="69"/>
      <c r="B77" s="69"/>
      <c r="C77" s="70"/>
      <c r="D77" s="70"/>
    </row>
    <row r="78" spans="1:4" ht="12.75">
      <c r="A78" s="69"/>
      <c r="B78" s="69"/>
      <c r="C78" s="70"/>
      <c r="D78" s="70"/>
    </row>
    <row r="79" spans="1:4" ht="12.75">
      <c r="A79" s="69"/>
      <c r="B79" s="69"/>
      <c r="C79" s="70"/>
      <c r="D79" s="70"/>
    </row>
    <row r="80" spans="1:4" ht="12.75">
      <c r="A80" s="69"/>
      <c r="B80" s="69"/>
      <c r="C80" s="70"/>
      <c r="D80" s="70"/>
    </row>
    <row r="81" spans="1:4" ht="12.75">
      <c r="A81" s="69"/>
      <c r="B81" s="69"/>
      <c r="C81" s="70"/>
      <c r="D81" s="70"/>
    </row>
    <row r="82" spans="1:4" ht="12.75">
      <c r="A82" s="69"/>
      <c r="B82" s="69"/>
      <c r="C82" s="70"/>
      <c r="D82" s="70"/>
    </row>
    <row r="83" spans="1:4" ht="12.75">
      <c r="A83" s="69"/>
      <c r="B83" s="69"/>
      <c r="C83" s="70"/>
      <c r="D83" s="70"/>
    </row>
    <row r="84" spans="1:4" ht="12.75">
      <c r="A84" s="69"/>
      <c r="B84" s="69"/>
      <c r="C84" s="70"/>
      <c r="D84" s="70"/>
    </row>
    <row r="85" spans="1:4" ht="12.75">
      <c r="A85" s="69"/>
      <c r="B85" s="69"/>
      <c r="C85" s="70"/>
      <c r="D85" s="70"/>
    </row>
    <row r="86" spans="1:4" ht="12.75">
      <c r="A86" s="69"/>
      <c r="B86" s="69"/>
      <c r="C86" s="70"/>
      <c r="D86" s="70"/>
    </row>
    <row r="87" spans="1:4" ht="12.75">
      <c r="A87" s="69"/>
      <c r="B87" s="69"/>
      <c r="C87" s="70"/>
      <c r="D87" s="70"/>
    </row>
    <row r="88" spans="1:4" ht="12.75">
      <c r="A88" s="69"/>
      <c r="B88" s="69"/>
      <c r="C88" s="70"/>
      <c r="D88" s="70"/>
    </row>
    <row r="89" spans="1:4" ht="12.75">
      <c r="A89" s="69"/>
      <c r="B89" s="69"/>
      <c r="C89" s="70"/>
      <c r="D89" s="70"/>
    </row>
    <row r="90" spans="1:4" ht="12.75">
      <c r="A90" s="69"/>
      <c r="B90" s="69"/>
      <c r="C90" s="70"/>
      <c r="D90" s="70"/>
    </row>
    <row r="91" spans="1:4" ht="12.75">
      <c r="A91" s="69"/>
      <c r="B91" s="69"/>
      <c r="C91" s="70"/>
      <c r="D91" s="70"/>
    </row>
    <row r="92" spans="1:4" ht="12.75">
      <c r="A92" s="69"/>
      <c r="B92" s="69"/>
      <c r="C92" s="70"/>
      <c r="D92" s="70"/>
    </row>
    <row r="93" spans="1:4" ht="12.75">
      <c r="A93" s="69"/>
      <c r="B93" s="69"/>
      <c r="C93" s="70"/>
      <c r="D93" s="70"/>
    </row>
    <row r="94" spans="1:4" ht="12.75">
      <c r="A94" s="69"/>
      <c r="B94" s="69"/>
      <c r="C94" s="70"/>
      <c r="D94" s="70"/>
    </row>
    <row r="95" spans="1:4" ht="12.75">
      <c r="A95" s="69"/>
      <c r="B95" s="69"/>
      <c r="C95" s="70"/>
      <c r="D95" s="70"/>
    </row>
    <row r="96" spans="1:4" ht="12.75">
      <c r="A96" s="69"/>
      <c r="B96" s="69"/>
      <c r="C96" s="70"/>
      <c r="D96" s="70"/>
    </row>
    <row r="97" spans="1:4" ht="12.75">
      <c r="A97" s="69"/>
      <c r="B97" s="69"/>
      <c r="C97" s="70"/>
      <c r="D97" s="70"/>
    </row>
    <row r="98" spans="1:4" ht="12.75">
      <c r="A98" s="69"/>
      <c r="B98" s="69"/>
      <c r="C98" s="70"/>
      <c r="D98" s="70"/>
    </row>
    <row r="99" spans="1:4" ht="12.75">
      <c r="A99" s="69"/>
      <c r="B99" s="69"/>
      <c r="C99" s="70"/>
      <c r="D99" s="70"/>
    </row>
    <row r="100" spans="1:4" ht="12.75">
      <c r="A100" s="69"/>
      <c r="B100" s="69"/>
      <c r="C100" s="70"/>
      <c r="D100" s="70"/>
    </row>
    <row r="101" spans="1:4" ht="12.75">
      <c r="A101" s="69"/>
      <c r="B101" s="69"/>
      <c r="C101" s="70"/>
      <c r="D101" s="70"/>
    </row>
    <row r="102" spans="1:4" ht="12.75">
      <c r="A102" s="69"/>
      <c r="B102" s="69"/>
      <c r="C102" s="70"/>
      <c r="D102" s="70"/>
    </row>
    <row r="103" spans="1:4" ht="12.75">
      <c r="A103" s="69"/>
      <c r="B103" s="69"/>
      <c r="C103" s="70"/>
      <c r="D103" s="70"/>
    </row>
    <row r="104" spans="1:4" ht="12.75">
      <c r="A104" s="69"/>
      <c r="B104" s="69"/>
      <c r="C104" s="70"/>
      <c r="D104" s="70"/>
    </row>
    <row r="105" spans="1:4" ht="12.75">
      <c r="A105" s="69"/>
      <c r="B105" s="69"/>
      <c r="C105" s="70"/>
      <c r="D105" s="70"/>
    </row>
    <row r="106" spans="1:4" ht="12.75">
      <c r="A106" s="69"/>
      <c r="B106" s="69"/>
      <c r="C106" s="70"/>
      <c r="D106" s="70"/>
    </row>
    <row r="107" spans="1:4" ht="12.75">
      <c r="A107" s="69"/>
      <c r="B107" s="69"/>
      <c r="C107" s="70"/>
      <c r="D107" s="70"/>
    </row>
    <row r="108" spans="1:4" ht="12.75">
      <c r="A108" s="69"/>
      <c r="B108" s="69"/>
      <c r="C108" s="70"/>
      <c r="D108" s="70"/>
    </row>
    <row r="109" spans="1:4" ht="12.75">
      <c r="A109" s="69"/>
      <c r="B109" s="69"/>
      <c r="C109" s="70"/>
      <c r="D109" s="70"/>
    </row>
    <row r="110" spans="1:4" ht="12.75">
      <c r="A110" s="69"/>
      <c r="B110" s="69"/>
      <c r="C110" s="70"/>
      <c r="D110" s="70"/>
    </row>
    <row r="111" spans="1:4" ht="12.75">
      <c r="A111" s="69"/>
      <c r="B111" s="69"/>
      <c r="C111" s="70"/>
      <c r="D111" s="70"/>
    </row>
    <row r="112" spans="1:4" ht="12.75">
      <c r="A112" s="69"/>
      <c r="B112" s="69"/>
      <c r="C112" s="70"/>
      <c r="D112" s="70"/>
    </row>
    <row r="113" spans="1:4" ht="12.75">
      <c r="A113" s="69"/>
      <c r="B113" s="69"/>
      <c r="C113" s="70"/>
      <c r="D113" s="70"/>
    </row>
    <row r="114" spans="1:4" ht="12.75">
      <c r="A114" s="69"/>
      <c r="B114" s="69"/>
      <c r="C114" s="70"/>
      <c r="D114" s="70"/>
    </row>
    <row r="115" spans="1:4" ht="12.75">
      <c r="A115" s="69"/>
      <c r="B115" s="69"/>
      <c r="C115" s="70"/>
      <c r="D115" s="70"/>
    </row>
    <row r="116" spans="1:4" ht="12.75">
      <c r="A116" s="69"/>
      <c r="B116" s="69"/>
      <c r="C116" s="70"/>
      <c r="D116" s="70"/>
    </row>
  </sheetData>
  <sheetProtection selectLockedCells="1" selectUnlockedCells="1"/>
  <mergeCells count="40">
    <mergeCell ref="A8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67">
      <selection activeCell="I31" sqref="I3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125" style="71" customWidth="1"/>
    <col min="2" max="2" width="28.25390625" style="71" customWidth="1"/>
    <col min="3" max="3" width="30.125" style="72" customWidth="1"/>
    <col min="4" max="4" width="29.875" style="72" customWidth="1"/>
  </cols>
  <sheetData>
    <row r="1" ht="15.75">
      <c r="D1" s="106" t="s">
        <v>479</v>
      </c>
    </row>
    <row r="2" ht="15.75">
      <c r="D2" s="105" t="s">
        <v>1</v>
      </c>
    </row>
    <row r="3" ht="15.75">
      <c r="D3" s="106" t="s">
        <v>2</v>
      </c>
    </row>
    <row r="4" ht="15.75">
      <c r="D4" s="105" t="s">
        <v>662</v>
      </c>
    </row>
    <row r="5" ht="15.75">
      <c r="D5" s="74"/>
    </row>
    <row r="8" spans="1:4" ht="12.75" customHeight="1">
      <c r="A8" s="222" t="s">
        <v>35</v>
      </c>
      <c r="B8" s="222"/>
      <c r="C8" s="222"/>
      <c r="D8" s="222"/>
    </row>
    <row r="9" spans="1:4" ht="18.75" customHeight="1">
      <c r="A9" s="222"/>
      <c r="B9" s="222"/>
      <c r="C9" s="222"/>
      <c r="D9" s="222"/>
    </row>
    <row r="11" spans="1:4" ht="66" customHeight="1">
      <c r="A11" s="75" t="s">
        <v>36</v>
      </c>
      <c r="B11" s="75" t="s">
        <v>480</v>
      </c>
      <c r="C11" s="223" t="s">
        <v>599</v>
      </c>
      <c r="D11" s="223"/>
    </row>
    <row r="12" spans="1:4" ht="49.5" customHeight="1">
      <c r="A12" s="76">
        <v>650</v>
      </c>
      <c r="B12" s="75" t="s">
        <v>42</v>
      </c>
      <c r="C12" s="221" t="s">
        <v>43</v>
      </c>
      <c r="D12" s="221"/>
    </row>
    <row r="13" spans="1:4" ht="30" customHeight="1">
      <c r="A13" s="76">
        <v>650</v>
      </c>
      <c r="B13" s="75" t="s">
        <v>44</v>
      </c>
      <c r="C13" s="221" t="s">
        <v>45</v>
      </c>
      <c r="D13" s="221"/>
    </row>
    <row r="14" spans="1:4" ht="30" customHeight="1">
      <c r="A14" s="76">
        <v>650</v>
      </c>
      <c r="B14" s="75" t="s">
        <v>46</v>
      </c>
      <c r="C14" s="221" t="s">
        <v>481</v>
      </c>
      <c r="D14" s="221"/>
    </row>
    <row r="15" spans="1:4" ht="45" customHeight="1">
      <c r="A15" s="76">
        <v>650</v>
      </c>
      <c r="B15" s="75" t="s">
        <v>48</v>
      </c>
      <c r="C15" s="221" t="s">
        <v>49</v>
      </c>
      <c r="D15" s="221"/>
    </row>
    <row r="16" spans="1:4" ht="45" customHeight="1">
      <c r="A16" s="76">
        <v>650</v>
      </c>
      <c r="B16" s="75" t="s">
        <v>50</v>
      </c>
      <c r="C16" s="221" t="s">
        <v>482</v>
      </c>
      <c r="D16" s="221"/>
    </row>
    <row r="17" spans="1:4" ht="30" customHeight="1">
      <c r="A17" s="76">
        <v>650</v>
      </c>
      <c r="B17" s="75" t="s">
        <v>52</v>
      </c>
      <c r="C17" s="221" t="s">
        <v>483</v>
      </c>
      <c r="D17" s="221"/>
    </row>
    <row r="18" spans="1:4" ht="30" customHeight="1">
      <c r="A18" s="77"/>
      <c r="B18" s="77"/>
      <c r="C18" s="78"/>
      <c r="D18" s="78"/>
    </row>
    <row r="19" spans="1:4" ht="15.75">
      <c r="A19" s="77"/>
      <c r="B19" s="77"/>
      <c r="C19" s="78"/>
      <c r="D19" s="78"/>
    </row>
    <row r="20" spans="1:4" ht="15.75">
      <c r="A20" s="77"/>
      <c r="B20" s="77"/>
      <c r="C20" s="78"/>
      <c r="D20" s="78"/>
    </row>
    <row r="21" spans="1:4" ht="15.75">
      <c r="A21" s="77"/>
      <c r="B21" s="77"/>
      <c r="C21" s="79"/>
      <c r="D21" s="79"/>
    </row>
    <row r="22" spans="1:4" ht="15.75">
      <c r="A22" s="77"/>
      <c r="B22" s="77"/>
      <c r="C22" s="79"/>
      <c r="D22" s="79"/>
    </row>
    <row r="23" spans="1:4" ht="15.75">
      <c r="A23" s="77"/>
      <c r="B23" s="77"/>
      <c r="C23" s="79"/>
      <c r="D23" s="79"/>
    </row>
    <row r="24" spans="1:4" ht="15.75">
      <c r="A24" s="77"/>
      <c r="B24" s="77"/>
      <c r="C24" s="79"/>
      <c r="D24" s="79"/>
    </row>
    <row r="25" spans="1:4" ht="15.75">
      <c r="A25" s="77"/>
      <c r="B25" s="77"/>
      <c r="C25" s="79"/>
      <c r="D25" s="79"/>
    </row>
    <row r="26" spans="1:4" ht="15.75">
      <c r="A26" s="77"/>
      <c r="B26" s="77"/>
      <c r="C26" s="79"/>
      <c r="D26" s="79"/>
    </row>
    <row r="27" spans="1:4" ht="15.75">
      <c r="A27" s="77"/>
      <c r="B27" s="77"/>
      <c r="C27" s="79"/>
      <c r="D27" s="79"/>
    </row>
    <row r="28" spans="1:4" ht="15.75">
      <c r="A28" s="77"/>
      <c r="B28" s="77"/>
      <c r="C28" s="79"/>
      <c r="D28" s="79"/>
    </row>
    <row r="29" spans="1:4" ht="15.75">
      <c r="A29" s="77"/>
      <c r="B29" s="77"/>
      <c r="C29" s="79"/>
      <c r="D29" s="79"/>
    </row>
    <row r="30" spans="1:4" ht="15.75">
      <c r="A30" s="77"/>
      <c r="B30" s="77"/>
      <c r="C30" s="79"/>
      <c r="D30" s="79"/>
    </row>
    <row r="31" spans="1:4" ht="15.75">
      <c r="A31" s="77"/>
      <c r="B31" s="77"/>
      <c r="C31" s="79"/>
      <c r="D31" s="79"/>
    </row>
    <row r="32" spans="1:4" ht="15.75">
      <c r="A32" s="77"/>
      <c r="B32" s="77"/>
      <c r="C32" s="79"/>
      <c r="D32" s="79"/>
    </row>
    <row r="33" spans="1:4" ht="15.75">
      <c r="A33" s="77"/>
      <c r="B33" s="77"/>
      <c r="C33" s="79"/>
      <c r="D33" s="79"/>
    </row>
    <row r="34" spans="1:4" ht="15.75">
      <c r="A34" s="77"/>
      <c r="B34" s="77"/>
      <c r="C34" s="79"/>
      <c r="D34" s="79"/>
    </row>
    <row r="35" spans="1:4" ht="15.75">
      <c r="A35" s="77"/>
      <c r="B35" s="77"/>
      <c r="C35" s="79"/>
      <c r="D35" s="79"/>
    </row>
    <row r="36" spans="1:4" ht="15.75">
      <c r="A36" s="77"/>
      <c r="B36" s="77"/>
      <c r="C36" s="79"/>
      <c r="D36" s="79"/>
    </row>
    <row r="37" spans="1:4" ht="15.75">
      <c r="A37" s="77"/>
      <c r="B37" s="77"/>
      <c r="C37" s="79"/>
      <c r="D37" s="79"/>
    </row>
    <row r="38" spans="1:4" ht="15.75">
      <c r="A38" s="77"/>
      <c r="B38" s="77"/>
      <c r="C38" s="79"/>
      <c r="D38" s="79"/>
    </row>
    <row r="39" spans="1:4" ht="15.75">
      <c r="A39" s="77"/>
      <c r="B39" s="77"/>
      <c r="C39" s="79"/>
      <c r="D39" s="79"/>
    </row>
    <row r="40" spans="1:4" ht="15.75">
      <c r="A40" s="77"/>
      <c r="B40" s="77"/>
      <c r="C40" s="79"/>
      <c r="D40" s="79"/>
    </row>
    <row r="41" spans="1:4" ht="15.75">
      <c r="A41" s="77"/>
      <c r="B41" s="77"/>
      <c r="C41" s="79"/>
      <c r="D41" s="79"/>
    </row>
    <row r="42" spans="1:4" ht="15.75">
      <c r="A42" s="77"/>
      <c r="B42" s="77"/>
      <c r="C42" s="79"/>
      <c r="D42" s="79"/>
    </row>
    <row r="43" spans="1:4" ht="15.75">
      <c r="A43" s="77"/>
      <c r="B43" s="77"/>
      <c r="C43" s="79"/>
      <c r="D43" s="79"/>
    </row>
    <row r="44" spans="1:4" ht="15.75">
      <c r="A44" s="77"/>
      <c r="B44" s="77"/>
      <c r="C44" s="79"/>
      <c r="D44" s="79"/>
    </row>
    <row r="45" spans="1:4" ht="15.75">
      <c r="A45" s="77"/>
      <c r="B45" s="77"/>
      <c r="C45" s="79"/>
      <c r="D45" s="79"/>
    </row>
    <row r="46" spans="1:4" ht="15.75">
      <c r="A46" s="77"/>
      <c r="B46" s="77"/>
      <c r="C46" s="79"/>
      <c r="D46" s="79"/>
    </row>
    <row r="47" spans="1:4" ht="15.75">
      <c r="A47" s="77"/>
      <c r="B47" s="77"/>
      <c r="C47" s="79"/>
      <c r="D47" s="79"/>
    </row>
    <row r="48" spans="1:4" ht="15.75">
      <c r="A48" s="77"/>
      <c r="B48" s="77"/>
      <c r="C48" s="79"/>
      <c r="D48" s="79"/>
    </row>
    <row r="49" spans="1:4" ht="15.75">
      <c r="A49" s="77"/>
      <c r="B49" s="77"/>
      <c r="C49" s="79"/>
      <c r="D49" s="79"/>
    </row>
    <row r="50" spans="1:4" ht="15.75">
      <c r="A50" s="77"/>
      <c r="B50" s="77"/>
      <c r="C50" s="79"/>
      <c r="D50" s="79"/>
    </row>
    <row r="51" spans="1:4" ht="15.75">
      <c r="A51" s="77"/>
      <c r="B51" s="77"/>
      <c r="C51" s="79"/>
      <c r="D51" s="79"/>
    </row>
    <row r="52" spans="1:4" ht="15.75">
      <c r="A52" s="77"/>
      <c r="B52" s="77"/>
      <c r="C52" s="79"/>
      <c r="D52" s="79"/>
    </row>
    <row r="53" spans="1:4" ht="15.75">
      <c r="A53" s="77"/>
      <c r="B53" s="77"/>
      <c r="C53" s="79"/>
      <c r="D53" s="79"/>
    </row>
    <row r="54" spans="1:4" ht="15.75">
      <c r="A54" s="77"/>
      <c r="B54" s="77"/>
      <c r="C54" s="79"/>
      <c r="D54" s="79"/>
    </row>
    <row r="55" spans="1:4" ht="15.75">
      <c r="A55" s="77"/>
      <c r="B55" s="77"/>
      <c r="C55" s="79"/>
      <c r="D55" s="79"/>
    </row>
    <row r="56" spans="1:4" ht="15.75">
      <c r="A56" s="77"/>
      <c r="B56" s="77"/>
      <c r="C56" s="79"/>
      <c r="D56" s="79"/>
    </row>
    <row r="57" spans="1:4" ht="15.75">
      <c r="A57" s="77"/>
      <c r="B57" s="77"/>
      <c r="C57" s="79"/>
      <c r="D57" s="79"/>
    </row>
    <row r="58" spans="1:4" ht="15.75">
      <c r="A58" s="77"/>
      <c r="B58" s="77"/>
      <c r="C58" s="79"/>
      <c r="D58" s="79"/>
    </row>
    <row r="59" spans="1:4" ht="15.75">
      <c r="A59" s="77"/>
      <c r="B59" s="77"/>
      <c r="C59" s="79"/>
      <c r="D59" s="79"/>
    </row>
    <row r="60" spans="1:4" ht="15.75">
      <c r="A60" s="77"/>
      <c r="B60" s="77"/>
      <c r="C60" s="79"/>
      <c r="D60" s="79"/>
    </row>
    <row r="61" spans="1:4" ht="15.75">
      <c r="A61" s="77"/>
      <c r="B61" s="77"/>
      <c r="C61" s="79"/>
      <c r="D61" s="79"/>
    </row>
    <row r="62" spans="1:4" ht="15.75">
      <c r="A62" s="77"/>
      <c r="B62" s="77"/>
      <c r="C62" s="79"/>
      <c r="D62" s="79"/>
    </row>
    <row r="63" spans="1:4" ht="15.75">
      <c r="A63" s="77"/>
      <c r="B63" s="77"/>
      <c r="C63" s="79"/>
      <c r="D63" s="79"/>
    </row>
    <row r="64" spans="1:4" ht="15.75">
      <c r="A64" s="77"/>
      <c r="B64" s="77"/>
      <c r="C64" s="79"/>
      <c r="D64" s="79"/>
    </row>
    <row r="65" spans="1:4" ht="15.75">
      <c r="A65" s="77"/>
      <c r="B65" s="77"/>
      <c r="C65" s="79"/>
      <c r="D65" s="79"/>
    </row>
    <row r="66" spans="1:4" ht="15.75">
      <c r="A66" s="77"/>
      <c r="B66" s="77"/>
      <c r="C66" s="79"/>
      <c r="D66" s="79"/>
    </row>
    <row r="67" spans="1:4" ht="15.75">
      <c r="A67" s="77"/>
      <c r="B67" s="77"/>
      <c r="C67" s="79"/>
      <c r="D67" s="79"/>
    </row>
    <row r="68" spans="1:4" ht="15.75">
      <c r="A68" s="77"/>
      <c r="B68" s="77"/>
      <c r="C68" s="79"/>
      <c r="D68" s="79"/>
    </row>
    <row r="69" spans="1:4" ht="15.75">
      <c r="A69" s="77"/>
      <c r="B69" s="77"/>
      <c r="C69" s="79"/>
      <c r="D69" s="79"/>
    </row>
    <row r="70" spans="1:4" ht="15.75">
      <c r="A70" s="77"/>
      <c r="B70" s="77"/>
      <c r="C70" s="79"/>
      <c r="D70" s="79"/>
    </row>
    <row r="71" spans="1:4" ht="15.75">
      <c r="A71" s="77"/>
      <c r="B71" s="77"/>
      <c r="C71" s="79"/>
      <c r="D71" s="79"/>
    </row>
    <row r="72" spans="1:4" ht="15.75">
      <c r="A72" s="77"/>
      <c r="B72" s="77"/>
      <c r="C72" s="79"/>
      <c r="D72" s="79"/>
    </row>
    <row r="73" spans="1:4" ht="15.75">
      <c r="A73" s="77"/>
      <c r="B73" s="77"/>
      <c r="C73" s="79"/>
      <c r="D73" s="79"/>
    </row>
    <row r="74" spans="1:4" ht="15.75">
      <c r="A74" s="77"/>
      <c r="B74" s="77"/>
      <c r="C74" s="79"/>
      <c r="D74" s="79"/>
    </row>
    <row r="75" spans="1:4" ht="15.75">
      <c r="A75" s="77"/>
      <c r="B75" s="77"/>
      <c r="C75" s="79"/>
      <c r="D75" s="79"/>
    </row>
    <row r="76" spans="1:4" ht="15.75">
      <c r="A76" s="77"/>
      <c r="B76" s="77"/>
      <c r="C76" s="79"/>
      <c r="D76" s="79"/>
    </row>
    <row r="77" spans="1:4" ht="15.75">
      <c r="A77" s="77"/>
      <c r="B77" s="77"/>
      <c r="C77" s="79"/>
      <c r="D77" s="79"/>
    </row>
    <row r="78" spans="1:4" ht="15.75">
      <c r="A78" s="77"/>
      <c r="B78" s="77"/>
      <c r="C78" s="79"/>
      <c r="D78" s="79"/>
    </row>
    <row r="79" spans="1:4" ht="15.75">
      <c r="A79" s="77"/>
      <c r="B79" s="77"/>
      <c r="C79" s="79"/>
      <c r="D79" s="79"/>
    </row>
    <row r="80" spans="1:4" ht="15.75">
      <c r="A80" s="77"/>
      <c r="B80" s="77"/>
      <c r="C80" s="79"/>
      <c r="D80" s="79"/>
    </row>
    <row r="81" spans="1:4" ht="15.75">
      <c r="A81" s="77"/>
      <c r="B81" s="77"/>
      <c r="C81" s="79"/>
      <c r="D81" s="79"/>
    </row>
    <row r="82" spans="1:4" ht="15.75">
      <c r="A82" s="77"/>
      <c r="B82" s="77"/>
      <c r="C82" s="79"/>
      <c r="D82" s="79"/>
    </row>
    <row r="83" spans="1:4" ht="15.75">
      <c r="A83" s="77"/>
      <c r="B83" s="77"/>
      <c r="C83" s="79"/>
      <c r="D83" s="79"/>
    </row>
    <row r="84" spans="1:4" ht="15.75">
      <c r="A84" s="77"/>
      <c r="B84" s="77"/>
      <c r="C84" s="79"/>
      <c r="D84" s="79"/>
    </row>
    <row r="85" spans="1:4" ht="15.75">
      <c r="A85" s="77"/>
      <c r="B85" s="77"/>
      <c r="C85" s="79"/>
      <c r="D85" s="79"/>
    </row>
    <row r="86" spans="1:4" ht="15.75">
      <c r="A86" s="77"/>
      <c r="B86" s="77"/>
      <c r="C86" s="79"/>
      <c r="D86" s="79"/>
    </row>
    <row r="87" spans="1:4" ht="15.75">
      <c r="A87" s="77"/>
      <c r="B87" s="77"/>
      <c r="C87" s="79"/>
      <c r="D87" s="79"/>
    </row>
    <row r="88" spans="1:4" ht="15.75">
      <c r="A88" s="77"/>
      <c r="B88" s="77"/>
      <c r="C88" s="79"/>
      <c r="D88" s="79"/>
    </row>
    <row r="89" spans="1:4" ht="15.75">
      <c r="A89" s="77"/>
      <c r="B89" s="77"/>
      <c r="C89" s="79"/>
      <c r="D89" s="79"/>
    </row>
    <row r="90" spans="1:4" ht="15.75">
      <c r="A90" s="77"/>
      <c r="B90" s="77"/>
      <c r="C90" s="79"/>
      <c r="D90" s="79"/>
    </row>
    <row r="91" spans="1:4" ht="15.75">
      <c r="A91" s="77"/>
      <c r="B91" s="77"/>
      <c r="C91" s="79"/>
      <c r="D91" s="79"/>
    </row>
    <row r="92" spans="1:4" ht="15.75">
      <c r="A92" s="77"/>
      <c r="B92" s="77"/>
      <c r="C92" s="79"/>
      <c r="D92" s="79"/>
    </row>
    <row r="93" spans="3:4" ht="15.75">
      <c r="C93" s="80"/>
      <c r="D93" s="80"/>
    </row>
    <row r="94" spans="3:4" ht="15.75">
      <c r="C94" s="80"/>
      <c r="D94" s="80"/>
    </row>
    <row r="95" spans="3:4" ht="15.75">
      <c r="C95" s="80"/>
      <c r="D95" s="80"/>
    </row>
    <row r="96" spans="3:4" ht="15.75">
      <c r="C96" s="80"/>
      <c r="D96" s="80"/>
    </row>
    <row r="97" spans="3:4" ht="15.75">
      <c r="C97" s="80"/>
      <c r="D97" s="80"/>
    </row>
    <row r="98" spans="3:4" ht="15.75">
      <c r="C98" s="80"/>
      <c r="D98" s="80"/>
    </row>
    <row r="99" spans="3:4" ht="15.75">
      <c r="C99" s="80"/>
      <c r="D99" s="80"/>
    </row>
    <row r="100" spans="3:4" ht="15.75">
      <c r="C100" s="80"/>
      <c r="D100" s="80"/>
    </row>
    <row r="101" spans="3:4" ht="15.75">
      <c r="C101" s="80"/>
      <c r="D101" s="80"/>
    </row>
    <row r="102" spans="3:4" ht="15.75">
      <c r="C102" s="80"/>
      <c r="D102" s="80"/>
    </row>
    <row r="103" spans="3:4" ht="15.75">
      <c r="C103" s="80"/>
      <c r="D103" s="80"/>
    </row>
    <row r="104" spans="3:4" ht="15.75">
      <c r="C104" s="80"/>
      <c r="D104" s="80"/>
    </row>
    <row r="105" spans="3:4" ht="15.75">
      <c r="C105" s="80"/>
      <c r="D105" s="80"/>
    </row>
    <row r="106" spans="3:4" ht="15.75">
      <c r="C106" s="80"/>
      <c r="D106" s="80"/>
    </row>
    <row r="107" spans="3:4" ht="15.75">
      <c r="C107" s="80"/>
      <c r="D107" s="80"/>
    </row>
    <row r="108" spans="3:4" ht="15.75">
      <c r="C108" s="80"/>
      <c r="D108" s="80"/>
    </row>
    <row r="109" spans="3:4" ht="15.75">
      <c r="C109" s="80"/>
      <c r="D109" s="80"/>
    </row>
    <row r="110" spans="3:4" ht="15.75">
      <c r="C110" s="80"/>
      <c r="D110" s="80"/>
    </row>
    <row r="111" spans="3:4" ht="15.75">
      <c r="C111" s="80"/>
      <c r="D111" s="80"/>
    </row>
    <row r="112" spans="3:4" ht="15.75">
      <c r="C112" s="80"/>
      <c r="D112" s="80"/>
    </row>
    <row r="113" spans="3:4" ht="15.75">
      <c r="C113" s="80"/>
      <c r="D113" s="80"/>
    </row>
    <row r="114" spans="3:4" ht="15.75">
      <c r="C114" s="80"/>
      <c r="D114" s="80"/>
    </row>
    <row r="115" spans="3:4" ht="15.75">
      <c r="C115" s="80"/>
      <c r="D115" s="80"/>
    </row>
  </sheetData>
  <sheetProtection selectLockedCells="1" selectUnlockedCells="1"/>
  <mergeCells count="8">
    <mergeCell ref="C15:D15"/>
    <mergeCell ref="C16:D16"/>
    <mergeCell ref="C17:D17"/>
    <mergeCell ref="A8:D9"/>
    <mergeCell ref="C11:D11"/>
    <mergeCell ref="C12:D12"/>
    <mergeCell ref="C13:D13"/>
    <mergeCell ref="C14:D14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00390625" style="72" customWidth="1"/>
    <col min="2" max="2" width="72.75390625" style="72" customWidth="1"/>
  </cols>
  <sheetData>
    <row r="1" ht="15.75">
      <c r="B1" s="106" t="s">
        <v>484</v>
      </c>
    </row>
    <row r="2" ht="15.75">
      <c r="B2" s="105" t="s">
        <v>1</v>
      </c>
    </row>
    <row r="3" ht="15.75">
      <c r="B3" s="106" t="s">
        <v>2</v>
      </c>
    </row>
    <row r="4" ht="15.75">
      <c r="B4" s="105" t="s">
        <v>662</v>
      </c>
    </row>
    <row r="7" spans="1:2" ht="15.75">
      <c r="A7" s="81"/>
      <c r="B7" s="81"/>
    </row>
    <row r="8" spans="1:2" ht="15.75">
      <c r="A8" s="224" t="s">
        <v>485</v>
      </c>
      <c r="B8" s="224"/>
    </row>
    <row r="9" spans="1:2" ht="15.75">
      <c r="A9" s="224" t="s">
        <v>486</v>
      </c>
      <c r="B9" s="224"/>
    </row>
    <row r="10" ht="15.75">
      <c r="B10" s="80"/>
    </row>
    <row r="12" spans="1:2" ht="15.75">
      <c r="A12" s="82" t="s">
        <v>487</v>
      </c>
      <c r="B12" s="82" t="s">
        <v>7</v>
      </c>
    </row>
    <row r="13" spans="1:2" ht="31.5">
      <c r="A13" s="82">
        <v>651</v>
      </c>
      <c r="B13" s="83" t="s">
        <v>488</v>
      </c>
    </row>
    <row r="14" spans="1:2" ht="31.5">
      <c r="A14" s="82">
        <v>650</v>
      </c>
      <c r="B14" s="84" t="s">
        <v>489</v>
      </c>
    </row>
    <row r="15" spans="1:2" ht="12.75">
      <c r="A15"/>
      <c r="B15"/>
    </row>
    <row r="16" spans="1:2" ht="12.75">
      <c r="A16"/>
      <c r="B16"/>
    </row>
  </sheetData>
  <sheetProtection selectLockedCells="1" selectUnlockedCells="1"/>
  <mergeCells count="2"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85"/>
  <sheetViews>
    <sheetView zoomScale="90" zoomScaleNormal="90" zoomScalePageLayoutView="0" workbookViewId="0" topLeftCell="A1">
      <selection activeCell="D95" sqref="D95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58.75390625" style="0" customWidth="1"/>
    <col min="4" max="4" width="10.00390625" style="181" customWidth="1"/>
  </cols>
  <sheetData>
    <row r="1" spans="1:4" ht="15">
      <c r="A1" s="5"/>
      <c r="B1" s="4"/>
      <c r="C1" s="193"/>
      <c r="D1" s="194" t="s">
        <v>74</v>
      </c>
    </row>
    <row r="2" spans="1:4" ht="15">
      <c r="A2" s="5"/>
      <c r="B2" s="4"/>
      <c r="C2" s="193"/>
      <c r="D2" s="194" t="s">
        <v>1</v>
      </c>
    </row>
    <row r="3" spans="1:4" ht="15">
      <c r="A3" s="5"/>
      <c r="B3" s="4"/>
      <c r="C3" s="193"/>
      <c r="D3" s="194" t="s">
        <v>2</v>
      </c>
    </row>
    <row r="4" spans="1:4" ht="15">
      <c r="A4" s="5"/>
      <c r="B4" s="4"/>
      <c r="C4" s="193"/>
      <c r="D4" s="195" t="s">
        <v>662</v>
      </c>
    </row>
    <row r="5" spans="1:4" ht="15">
      <c r="A5" s="5"/>
      <c r="B5" s="4"/>
      <c r="C5" s="193"/>
      <c r="D5" s="196"/>
    </row>
    <row r="6" spans="1:4" ht="15">
      <c r="A6" s="5"/>
      <c r="B6" s="4"/>
      <c r="C6" s="5"/>
      <c r="D6" s="174"/>
    </row>
    <row r="7" spans="1:4" ht="14.25">
      <c r="A7" s="209" t="s">
        <v>75</v>
      </c>
      <c r="B7" s="209"/>
      <c r="C7" s="209"/>
      <c r="D7" s="209"/>
    </row>
    <row r="8" spans="1:4" ht="14.25">
      <c r="A8" s="209" t="s">
        <v>76</v>
      </c>
      <c r="B8" s="209"/>
      <c r="C8" s="209"/>
      <c r="D8" s="209"/>
    </row>
    <row r="9" spans="1:4" ht="14.25">
      <c r="A9" s="209" t="s">
        <v>77</v>
      </c>
      <c r="B9" s="209"/>
      <c r="C9" s="209"/>
      <c r="D9" s="209"/>
    </row>
    <row r="10" spans="1:4" ht="15">
      <c r="A10" s="5"/>
      <c r="B10" s="4"/>
      <c r="C10" s="5"/>
      <c r="D10" s="175" t="s">
        <v>29</v>
      </c>
    </row>
    <row r="11" spans="1:4" ht="31.5" customHeight="1">
      <c r="A11" s="225" t="s">
        <v>78</v>
      </c>
      <c r="B11" s="225"/>
      <c r="C11" s="7" t="s">
        <v>79</v>
      </c>
      <c r="D11" s="173" t="s">
        <v>80</v>
      </c>
    </row>
    <row r="12" spans="1:4" s="18" customFormat="1" ht="15">
      <c r="A12" s="7">
        <v>1</v>
      </c>
      <c r="B12" s="7">
        <v>2</v>
      </c>
      <c r="C12" s="17">
        <v>3</v>
      </c>
      <c r="D12" s="173">
        <v>4</v>
      </c>
    </row>
    <row r="13" spans="1:4" s="21" customFormat="1" ht="28.5">
      <c r="A13" s="19" t="s">
        <v>81</v>
      </c>
      <c r="B13" s="20" t="s">
        <v>82</v>
      </c>
      <c r="C13" s="20" t="s">
        <v>83</v>
      </c>
      <c r="D13" s="154">
        <f>D14+D19+D24+D27+D38+D41+D53</f>
        <v>2097.49391</v>
      </c>
    </row>
    <row r="14" spans="1:4" s="21" customFormat="1" ht="28.5">
      <c r="A14" s="19" t="s">
        <v>81</v>
      </c>
      <c r="B14" s="20" t="s">
        <v>84</v>
      </c>
      <c r="C14" s="20" t="s">
        <v>85</v>
      </c>
      <c r="D14" s="154">
        <f>D15</f>
        <v>144.39390999999998</v>
      </c>
    </row>
    <row r="15" spans="1:4" s="21" customFormat="1" ht="15">
      <c r="A15" s="22" t="s">
        <v>81</v>
      </c>
      <c r="B15" s="23" t="s">
        <v>86</v>
      </c>
      <c r="C15" s="23" t="s">
        <v>87</v>
      </c>
      <c r="D15" s="150">
        <f>D16+D17+D18</f>
        <v>144.39390999999998</v>
      </c>
    </row>
    <row r="16" spans="1:4" s="21" customFormat="1" ht="75">
      <c r="A16" s="22" t="s">
        <v>81</v>
      </c>
      <c r="B16" s="23" t="s">
        <v>88</v>
      </c>
      <c r="C16" s="23" t="s">
        <v>89</v>
      </c>
      <c r="D16" s="150">
        <v>133.59391</v>
      </c>
    </row>
    <row r="17" spans="1:4" s="21" customFormat="1" ht="105">
      <c r="A17" s="22" t="s">
        <v>81</v>
      </c>
      <c r="B17" s="23" t="s">
        <v>90</v>
      </c>
      <c r="C17" s="23" t="s">
        <v>91</v>
      </c>
      <c r="D17" s="150">
        <f>2.8+2.4</f>
        <v>5.199999999999999</v>
      </c>
    </row>
    <row r="18" spans="1:4" s="21" customFormat="1" ht="45">
      <c r="A18" s="22" t="s">
        <v>81</v>
      </c>
      <c r="B18" s="23" t="s">
        <v>92</v>
      </c>
      <c r="C18" s="23" t="s">
        <v>93</v>
      </c>
      <c r="D18" s="150">
        <f>1.1+4.5</f>
        <v>5.6</v>
      </c>
    </row>
    <row r="19" spans="1:4" s="27" customFormat="1" ht="42.75">
      <c r="A19" s="24" t="s">
        <v>81</v>
      </c>
      <c r="B19" s="25" t="s">
        <v>94</v>
      </c>
      <c r="C19" s="26" t="s">
        <v>95</v>
      </c>
      <c r="D19" s="152">
        <f>D20+D21+D22+D23</f>
        <v>655.6</v>
      </c>
    </row>
    <row r="20" spans="1:13" s="27" customFormat="1" ht="78" customHeight="1">
      <c r="A20" s="24" t="s">
        <v>81</v>
      </c>
      <c r="B20" s="28" t="s">
        <v>96</v>
      </c>
      <c r="C20" s="29" t="s">
        <v>97</v>
      </c>
      <c r="D20" s="153">
        <v>201.8</v>
      </c>
      <c r="I20" s="30"/>
      <c r="J20" s="31"/>
      <c r="K20" s="32"/>
      <c r="L20" s="30"/>
      <c r="M20" s="30"/>
    </row>
    <row r="21" spans="1:13" s="27" customFormat="1" ht="78" customHeight="1">
      <c r="A21" s="24" t="s">
        <v>81</v>
      </c>
      <c r="B21" s="33" t="s">
        <v>98</v>
      </c>
      <c r="C21" s="34" t="s">
        <v>99</v>
      </c>
      <c r="D21" s="153">
        <v>6.8</v>
      </c>
      <c r="I21" s="30"/>
      <c r="J21" s="31"/>
      <c r="K21" s="32"/>
      <c r="L21" s="30"/>
      <c r="M21" s="30"/>
    </row>
    <row r="22" spans="1:13" s="27" customFormat="1" ht="77.25" customHeight="1">
      <c r="A22" s="24" t="s">
        <v>81</v>
      </c>
      <c r="B22" s="33" t="s">
        <v>100</v>
      </c>
      <c r="C22" s="34" t="s">
        <v>101</v>
      </c>
      <c r="D22" s="153">
        <v>447</v>
      </c>
      <c r="I22" s="30"/>
      <c r="J22" s="30"/>
      <c r="K22" s="30"/>
      <c r="L22" s="30"/>
      <c r="M22" s="30"/>
    </row>
    <row r="23" spans="1:13" s="27" customFormat="1" ht="79.5" customHeight="1">
      <c r="A23" s="24" t="s">
        <v>81</v>
      </c>
      <c r="B23" s="33" t="s">
        <v>102</v>
      </c>
      <c r="C23" s="34" t="s">
        <v>103</v>
      </c>
      <c r="D23" s="153">
        <v>0</v>
      </c>
      <c r="I23" s="30"/>
      <c r="J23" s="30"/>
      <c r="K23" s="30"/>
      <c r="L23" s="30"/>
      <c r="M23" s="30"/>
    </row>
    <row r="24" spans="1:4" s="21" customFormat="1" ht="28.5">
      <c r="A24" s="19" t="s">
        <v>81</v>
      </c>
      <c r="B24" s="35" t="s">
        <v>104</v>
      </c>
      <c r="C24" s="20" t="s">
        <v>105</v>
      </c>
      <c r="D24" s="152">
        <f>D25</f>
        <v>7</v>
      </c>
    </row>
    <row r="25" spans="1:4" s="21" customFormat="1" ht="30">
      <c r="A25" s="22" t="s">
        <v>81</v>
      </c>
      <c r="B25" s="23" t="s">
        <v>106</v>
      </c>
      <c r="C25" s="23" t="s">
        <v>107</v>
      </c>
      <c r="D25" s="153">
        <f>D26</f>
        <v>7</v>
      </c>
    </row>
    <row r="26" spans="1:4" s="21" customFormat="1" ht="30">
      <c r="A26" s="22" t="s">
        <v>81</v>
      </c>
      <c r="B26" s="23" t="s">
        <v>108</v>
      </c>
      <c r="C26" s="23" t="s">
        <v>107</v>
      </c>
      <c r="D26" s="153">
        <v>7</v>
      </c>
    </row>
    <row r="27" spans="1:4" s="21" customFormat="1" ht="28.5">
      <c r="A27" s="19" t="s">
        <v>81</v>
      </c>
      <c r="B27" s="20" t="s">
        <v>109</v>
      </c>
      <c r="C27" s="20" t="s">
        <v>110</v>
      </c>
      <c r="D27" s="152">
        <f>D28+D33+D30</f>
        <v>1118</v>
      </c>
    </row>
    <row r="28" spans="1:4" s="21" customFormat="1" ht="15">
      <c r="A28" s="22" t="s">
        <v>81</v>
      </c>
      <c r="B28" s="23" t="s">
        <v>111</v>
      </c>
      <c r="C28" s="23" t="s">
        <v>112</v>
      </c>
      <c r="D28" s="153">
        <f>D29</f>
        <v>170</v>
      </c>
    </row>
    <row r="29" spans="1:4" s="21" customFormat="1" ht="45">
      <c r="A29" s="22" t="s">
        <v>81</v>
      </c>
      <c r="B29" s="23" t="s">
        <v>113</v>
      </c>
      <c r="C29" s="23" t="s">
        <v>114</v>
      </c>
      <c r="D29" s="153">
        <f>130+40</f>
        <v>170</v>
      </c>
    </row>
    <row r="30" spans="1:4" s="21" customFormat="1" ht="15">
      <c r="A30" s="22" t="s">
        <v>81</v>
      </c>
      <c r="B30" s="23" t="s">
        <v>115</v>
      </c>
      <c r="C30" s="23" t="s">
        <v>116</v>
      </c>
      <c r="D30" s="153">
        <f>D32+D31</f>
        <v>383</v>
      </c>
    </row>
    <row r="31" spans="1:4" s="21" customFormat="1" ht="15">
      <c r="A31" s="22" t="s">
        <v>81</v>
      </c>
      <c r="B31" s="23" t="s">
        <v>117</v>
      </c>
      <c r="C31" s="23" t="s">
        <v>118</v>
      </c>
      <c r="D31" s="153">
        <v>8</v>
      </c>
    </row>
    <row r="32" spans="1:4" s="21" customFormat="1" ht="15">
      <c r="A32" s="22" t="s">
        <v>81</v>
      </c>
      <c r="B32" s="23" t="s">
        <v>119</v>
      </c>
      <c r="C32" s="23" t="s">
        <v>120</v>
      </c>
      <c r="D32" s="153">
        <f>270+105</f>
        <v>375</v>
      </c>
    </row>
    <row r="33" spans="1:4" s="21" customFormat="1" ht="15">
      <c r="A33" s="22" t="s">
        <v>81</v>
      </c>
      <c r="B33" s="23" t="s">
        <v>121</v>
      </c>
      <c r="C33" s="23" t="s">
        <v>122</v>
      </c>
      <c r="D33" s="153">
        <f>D34+D36</f>
        <v>565</v>
      </c>
    </row>
    <row r="34" spans="1:4" s="21" customFormat="1" ht="15">
      <c r="A34" s="22" t="s">
        <v>81</v>
      </c>
      <c r="B34" s="23" t="s">
        <v>546</v>
      </c>
      <c r="C34" s="23" t="s">
        <v>547</v>
      </c>
      <c r="D34" s="153">
        <f>D35</f>
        <v>390</v>
      </c>
    </row>
    <row r="35" spans="1:4" s="21" customFormat="1" ht="30">
      <c r="A35" s="22" t="s">
        <v>81</v>
      </c>
      <c r="B35" s="23" t="s">
        <v>548</v>
      </c>
      <c r="C35" s="23" t="s">
        <v>549</v>
      </c>
      <c r="D35" s="153">
        <v>390</v>
      </c>
    </row>
    <row r="36" spans="1:4" s="21" customFormat="1" ht="15">
      <c r="A36" s="22" t="s">
        <v>81</v>
      </c>
      <c r="B36" s="23" t="s">
        <v>550</v>
      </c>
      <c r="C36" s="23" t="s">
        <v>551</v>
      </c>
      <c r="D36" s="153">
        <f>D37</f>
        <v>175</v>
      </c>
    </row>
    <row r="37" spans="1:4" s="21" customFormat="1" ht="30">
      <c r="A37" s="22" t="s">
        <v>81</v>
      </c>
      <c r="B37" s="23" t="s">
        <v>553</v>
      </c>
      <c r="C37" s="23" t="s">
        <v>552</v>
      </c>
      <c r="D37" s="150">
        <f>80+95</f>
        <v>175</v>
      </c>
    </row>
    <row r="38" spans="1:4" s="21" customFormat="1" ht="28.5">
      <c r="A38" s="22" t="s">
        <v>81</v>
      </c>
      <c r="B38" s="20" t="s">
        <v>123</v>
      </c>
      <c r="C38" s="20" t="s">
        <v>124</v>
      </c>
      <c r="D38" s="154">
        <f>D39</f>
        <v>10</v>
      </c>
    </row>
    <row r="39" spans="1:4" s="21" customFormat="1" ht="45">
      <c r="A39" s="22" t="s">
        <v>81</v>
      </c>
      <c r="B39" s="23" t="s">
        <v>125</v>
      </c>
      <c r="C39" s="23" t="s">
        <v>126</v>
      </c>
      <c r="D39" s="150">
        <f>D40</f>
        <v>10</v>
      </c>
    </row>
    <row r="40" spans="1:4" s="21" customFormat="1" ht="75">
      <c r="A40" s="22" t="s">
        <v>81</v>
      </c>
      <c r="B40" s="23" t="s">
        <v>127</v>
      </c>
      <c r="C40" s="23" t="s">
        <v>128</v>
      </c>
      <c r="D40" s="150">
        <v>10</v>
      </c>
    </row>
    <row r="41" spans="1:4" s="21" customFormat="1" ht="42.75">
      <c r="A41" s="19" t="s">
        <v>81</v>
      </c>
      <c r="B41" s="20" t="s">
        <v>129</v>
      </c>
      <c r="C41" s="20" t="s">
        <v>130</v>
      </c>
      <c r="D41" s="154">
        <f>D42</f>
        <v>162.5</v>
      </c>
    </row>
    <row r="42" spans="1:4" s="21" customFormat="1" ht="90">
      <c r="A42" s="22" t="s">
        <v>81</v>
      </c>
      <c r="B42" s="23" t="s">
        <v>131</v>
      </c>
      <c r="C42" s="23" t="s">
        <v>132</v>
      </c>
      <c r="D42" s="150">
        <f>D43+D45+D47</f>
        <v>162.5</v>
      </c>
    </row>
    <row r="43" spans="1:4" s="21" customFormat="1" ht="60" customHeight="1">
      <c r="A43" s="22" t="s">
        <v>81</v>
      </c>
      <c r="B43" s="23" t="s">
        <v>133</v>
      </c>
      <c r="C43" s="23" t="s">
        <v>134</v>
      </c>
      <c r="D43" s="150">
        <f>D44</f>
        <v>0</v>
      </c>
    </row>
    <row r="44" spans="1:4" s="21" customFormat="1" ht="75">
      <c r="A44" s="22" t="s">
        <v>81</v>
      </c>
      <c r="B44" s="23" t="s">
        <v>135</v>
      </c>
      <c r="C44" s="23" t="s">
        <v>554</v>
      </c>
      <c r="D44" s="150">
        <v>0</v>
      </c>
    </row>
    <row r="45" spans="1:4" s="21" customFormat="1" ht="90">
      <c r="A45" s="22" t="s">
        <v>81</v>
      </c>
      <c r="B45" s="23" t="s">
        <v>136</v>
      </c>
      <c r="C45" s="23" t="s">
        <v>137</v>
      </c>
      <c r="D45" s="150">
        <f>D46</f>
        <v>162.5</v>
      </c>
    </row>
    <row r="46" spans="1:4" s="21" customFormat="1" ht="75">
      <c r="A46" s="22" t="s">
        <v>81</v>
      </c>
      <c r="B46" s="23" t="s">
        <v>138</v>
      </c>
      <c r="C46" s="23" t="s">
        <v>555</v>
      </c>
      <c r="D46" s="150">
        <v>162.5</v>
      </c>
    </row>
    <row r="47" spans="1:4" s="21" customFormat="1" ht="50.25" customHeight="1">
      <c r="A47" s="130" t="s">
        <v>81</v>
      </c>
      <c r="B47" s="131" t="s">
        <v>630</v>
      </c>
      <c r="C47" s="132" t="s">
        <v>629</v>
      </c>
      <c r="D47" s="150">
        <f>D48+D51</f>
        <v>0</v>
      </c>
    </row>
    <row r="48" spans="1:4" s="21" customFormat="1" ht="50.25" customHeight="1">
      <c r="A48" s="130" t="s">
        <v>81</v>
      </c>
      <c r="B48" s="131" t="s">
        <v>637</v>
      </c>
      <c r="C48" s="132" t="s">
        <v>636</v>
      </c>
      <c r="D48" s="150">
        <f>D49+D50</f>
        <v>0</v>
      </c>
    </row>
    <row r="49" spans="1:4" s="21" customFormat="1" ht="120">
      <c r="A49" s="130" t="s">
        <v>81</v>
      </c>
      <c r="B49" s="131" t="s">
        <v>631</v>
      </c>
      <c r="C49" s="131" t="s">
        <v>632</v>
      </c>
      <c r="D49" s="150">
        <v>0</v>
      </c>
    </row>
    <row r="50" spans="1:4" s="21" customFormat="1" ht="105">
      <c r="A50" s="130" t="s">
        <v>81</v>
      </c>
      <c r="B50" s="131" t="s">
        <v>633</v>
      </c>
      <c r="C50" s="131" t="s">
        <v>634</v>
      </c>
      <c r="D50" s="150">
        <v>0</v>
      </c>
    </row>
    <row r="51" spans="1:4" s="21" customFormat="1" ht="45">
      <c r="A51" s="130" t="s">
        <v>81</v>
      </c>
      <c r="B51" s="131" t="s">
        <v>638</v>
      </c>
      <c r="C51" s="131" t="s">
        <v>639</v>
      </c>
      <c r="D51" s="150">
        <f>D52</f>
        <v>0</v>
      </c>
    </row>
    <row r="52" spans="1:4" s="21" customFormat="1" ht="95.25" customHeight="1">
      <c r="A52" s="130" t="s">
        <v>81</v>
      </c>
      <c r="B52" s="131" t="s">
        <v>635</v>
      </c>
      <c r="C52" s="131" t="s">
        <v>657</v>
      </c>
      <c r="D52" s="150">
        <v>0</v>
      </c>
    </row>
    <row r="53" spans="1:4" s="21" customFormat="1" ht="28.5">
      <c r="A53" s="19" t="s">
        <v>81</v>
      </c>
      <c r="B53" s="20" t="s">
        <v>139</v>
      </c>
      <c r="C53" s="20" t="s">
        <v>140</v>
      </c>
      <c r="D53" s="154">
        <f>D54</f>
        <v>0</v>
      </c>
    </row>
    <row r="54" spans="1:4" s="21" customFormat="1" ht="60">
      <c r="A54" s="22" t="s">
        <v>81</v>
      </c>
      <c r="B54" s="23" t="s">
        <v>141</v>
      </c>
      <c r="C54" s="23" t="s">
        <v>142</v>
      </c>
      <c r="D54" s="150">
        <f>D55+D57</f>
        <v>0</v>
      </c>
    </row>
    <row r="55" spans="1:4" s="21" customFormat="1" ht="30">
      <c r="A55" s="22" t="s">
        <v>81</v>
      </c>
      <c r="B55" s="23" t="s">
        <v>143</v>
      </c>
      <c r="C55" s="23" t="s">
        <v>144</v>
      </c>
      <c r="D55" s="150">
        <v>0</v>
      </c>
    </row>
    <row r="56" spans="1:4" s="21" customFormat="1" ht="45">
      <c r="A56" s="22" t="s">
        <v>81</v>
      </c>
      <c r="B56" s="23" t="s">
        <v>145</v>
      </c>
      <c r="C56" s="23" t="s">
        <v>556</v>
      </c>
      <c r="D56" s="150">
        <v>0</v>
      </c>
    </row>
    <row r="57" spans="1:4" s="21" customFormat="1" ht="81.75" customHeight="1">
      <c r="A57" s="130" t="s">
        <v>81</v>
      </c>
      <c r="B57" s="131" t="s">
        <v>641</v>
      </c>
      <c r="C57" s="131" t="s">
        <v>642</v>
      </c>
      <c r="D57" s="150">
        <f>D58+D60</f>
        <v>0</v>
      </c>
    </row>
    <row r="58" spans="1:4" s="21" customFormat="1" ht="75">
      <c r="A58" s="130" t="s">
        <v>81</v>
      </c>
      <c r="B58" s="131" t="s">
        <v>644</v>
      </c>
      <c r="C58" s="131" t="s">
        <v>643</v>
      </c>
      <c r="D58" s="150">
        <f>D59</f>
        <v>0</v>
      </c>
    </row>
    <row r="59" spans="1:4" s="21" customFormat="1" ht="80.25" customHeight="1">
      <c r="A59" s="130" t="s">
        <v>81</v>
      </c>
      <c r="B59" s="131" t="s">
        <v>645</v>
      </c>
      <c r="C59" s="131" t="s">
        <v>646</v>
      </c>
      <c r="D59" s="150">
        <v>0</v>
      </c>
    </row>
    <row r="60" spans="1:4" s="21" customFormat="1" ht="65.25" customHeight="1">
      <c r="A60" s="130" t="s">
        <v>81</v>
      </c>
      <c r="B60" s="131" t="s">
        <v>647</v>
      </c>
      <c r="C60" s="131" t="s">
        <v>648</v>
      </c>
      <c r="D60" s="150">
        <f>D61</f>
        <v>0</v>
      </c>
    </row>
    <row r="61" spans="1:4" s="21" customFormat="1" ht="60">
      <c r="A61" s="130" t="s">
        <v>650</v>
      </c>
      <c r="B61" s="131" t="s">
        <v>651</v>
      </c>
      <c r="C61" s="131" t="s">
        <v>649</v>
      </c>
      <c r="D61" s="150">
        <v>0</v>
      </c>
    </row>
    <row r="62" spans="1:4" s="21" customFormat="1" ht="28.5">
      <c r="A62" s="19" t="s">
        <v>81</v>
      </c>
      <c r="B62" s="20" t="s">
        <v>146</v>
      </c>
      <c r="C62" s="20" t="s">
        <v>147</v>
      </c>
      <c r="D62" s="154">
        <f>D63</f>
        <v>3939.57402</v>
      </c>
    </row>
    <row r="63" spans="1:4" s="21" customFormat="1" ht="30">
      <c r="A63" s="22" t="s">
        <v>81</v>
      </c>
      <c r="B63" s="23" t="s">
        <v>148</v>
      </c>
      <c r="C63" s="23" t="s">
        <v>149</v>
      </c>
      <c r="D63" s="150">
        <f>D64+D71+D77+D68</f>
        <v>3939.57402</v>
      </c>
    </row>
    <row r="64" spans="1:4" s="21" customFormat="1" ht="30">
      <c r="A64" s="22" t="s">
        <v>81</v>
      </c>
      <c r="B64" s="23" t="s">
        <v>150</v>
      </c>
      <c r="C64" s="23" t="s">
        <v>151</v>
      </c>
      <c r="D64" s="150">
        <f>D65</f>
        <v>2479.4</v>
      </c>
    </row>
    <row r="65" spans="1:4" s="21" customFormat="1" ht="15">
      <c r="A65" s="22" t="s">
        <v>81</v>
      </c>
      <c r="B65" s="23" t="s">
        <v>152</v>
      </c>
      <c r="C65" s="23" t="s">
        <v>153</v>
      </c>
      <c r="D65" s="150">
        <f>D66+D67</f>
        <v>2479.4</v>
      </c>
    </row>
    <row r="66" spans="1:4" s="36" customFormat="1" ht="30">
      <c r="A66" s="22" t="s">
        <v>81</v>
      </c>
      <c r="B66" s="23" t="s">
        <v>154</v>
      </c>
      <c r="C66" s="23" t="s">
        <v>557</v>
      </c>
      <c r="D66" s="150">
        <f>319.6-32</f>
        <v>287.6</v>
      </c>
    </row>
    <row r="67" spans="1:4" s="36" customFormat="1" ht="30">
      <c r="A67" s="22" t="s">
        <v>81</v>
      </c>
      <c r="B67" s="23" t="s">
        <v>154</v>
      </c>
      <c r="C67" s="23" t="s">
        <v>558</v>
      </c>
      <c r="D67" s="150">
        <f>2198.5-6.7</f>
        <v>2191.8</v>
      </c>
    </row>
    <row r="68" spans="1:4" s="21" customFormat="1" ht="30">
      <c r="A68" s="22" t="s">
        <v>81</v>
      </c>
      <c r="B68" s="23" t="s">
        <v>155</v>
      </c>
      <c r="C68" s="23" t="s">
        <v>156</v>
      </c>
      <c r="D68" s="150">
        <f>D69</f>
        <v>357</v>
      </c>
    </row>
    <row r="69" spans="1:4" s="21" customFormat="1" ht="15" customHeight="1">
      <c r="A69" s="22" t="s">
        <v>81</v>
      </c>
      <c r="B69" s="23" t="s">
        <v>157</v>
      </c>
      <c r="C69" s="23" t="s">
        <v>158</v>
      </c>
      <c r="D69" s="150">
        <f>D70</f>
        <v>357</v>
      </c>
    </row>
    <row r="70" spans="1:4" s="21" customFormat="1" ht="15">
      <c r="A70" s="22" t="s">
        <v>81</v>
      </c>
      <c r="B70" s="23" t="s">
        <v>159</v>
      </c>
      <c r="C70" s="23" t="s">
        <v>559</v>
      </c>
      <c r="D70" s="150">
        <f>331.5+25.5</f>
        <v>357</v>
      </c>
    </row>
    <row r="71" spans="1:4" s="21" customFormat="1" ht="30">
      <c r="A71" s="22" t="s">
        <v>81</v>
      </c>
      <c r="B71" s="23" t="s">
        <v>160</v>
      </c>
      <c r="C71" s="23" t="s">
        <v>161</v>
      </c>
      <c r="D71" s="150">
        <f>D74+D72</f>
        <v>76.13609</v>
      </c>
    </row>
    <row r="72" spans="1:4" s="21" customFormat="1" ht="45">
      <c r="A72" s="22" t="s">
        <v>81</v>
      </c>
      <c r="B72" s="23" t="s">
        <v>162</v>
      </c>
      <c r="C72" s="23" t="s">
        <v>163</v>
      </c>
      <c r="D72" s="150">
        <f>D73</f>
        <v>61.8</v>
      </c>
    </row>
    <row r="73" spans="1:4" s="21" customFormat="1" ht="45">
      <c r="A73" s="22" t="s">
        <v>81</v>
      </c>
      <c r="B73" s="23" t="s">
        <v>164</v>
      </c>
      <c r="C73" s="23" t="s">
        <v>560</v>
      </c>
      <c r="D73" s="150">
        <v>61.8</v>
      </c>
    </row>
    <row r="74" spans="1:4" s="21" customFormat="1" ht="30">
      <c r="A74" s="22" t="s">
        <v>81</v>
      </c>
      <c r="B74" s="23" t="s">
        <v>165</v>
      </c>
      <c r="C74" s="23" t="s">
        <v>166</v>
      </c>
      <c r="D74" s="150">
        <f>D75+D76</f>
        <v>14.336089999999999</v>
      </c>
    </row>
    <row r="75" spans="1:4" s="21" customFormat="1" ht="45">
      <c r="A75" s="22" t="s">
        <v>81</v>
      </c>
      <c r="B75" s="23" t="s">
        <v>167</v>
      </c>
      <c r="C75" s="23" t="s">
        <v>561</v>
      </c>
      <c r="D75" s="150">
        <v>1.04</v>
      </c>
    </row>
    <row r="76" spans="1:9" s="21" customFormat="1" ht="45">
      <c r="A76" s="22" t="s">
        <v>81</v>
      </c>
      <c r="B76" s="23" t="s">
        <v>167</v>
      </c>
      <c r="C76" s="23" t="s">
        <v>562</v>
      </c>
      <c r="D76" s="150">
        <f>14.96609-1.67</f>
        <v>13.29609</v>
      </c>
      <c r="I76" s="197" t="s">
        <v>244</v>
      </c>
    </row>
    <row r="77" spans="1:9" s="21" customFormat="1" ht="15">
      <c r="A77" s="22" t="s">
        <v>81</v>
      </c>
      <c r="B77" s="23" t="s">
        <v>168</v>
      </c>
      <c r="C77" s="23" t="s">
        <v>169</v>
      </c>
      <c r="D77" s="150">
        <f>D78+D80</f>
        <v>1027.03793</v>
      </c>
      <c r="I77"/>
    </row>
    <row r="78" spans="1:9" s="21" customFormat="1" ht="45">
      <c r="A78" s="22" t="s">
        <v>81</v>
      </c>
      <c r="B78" s="23" t="s">
        <v>612</v>
      </c>
      <c r="C78" s="99" t="s">
        <v>613</v>
      </c>
      <c r="D78" s="150">
        <f>D79</f>
        <v>59.19999999999999</v>
      </c>
      <c r="I78" s="197"/>
    </row>
    <row r="79" spans="1:9" s="21" customFormat="1" ht="60">
      <c r="A79" s="22" t="s">
        <v>81</v>
      </c>
      <c r="B79" s="23" t="s">
        <v>544</v>
      </c>
      <c r="C79" s="99" t="s">
        <v>545</v>
      </c>
      <c r="D79" s="150">
        <f>246.7-187.5</f>
        <v>59.19999999999999</v>
      </c>
      <c r="I79"/>
    </row>
    <row r="80" spans="1:9" s="21" customFormat="1" ht="15" customHeight="1">
      <c r="A80" s="22" t="s">
        <v>81</v>
      </c>
      <c r="B80" s="23" t="s">
        <v>170</v>
      </c>
      <c r="C80" s="23" t="s">
        <v>171</v>
      </c>
      <c r="D80" s="150">
        <f>D81+D82</f>
        <v>967.83793</v>
      </c>
      <c r="I80" s="198" t="s">
        <v>244</v>
      </c>
    </row>
    <row r="81" spans="1:9" s="21" customFormat="1" ht="33.75" customHeight="1">
      <c r="A81" s="100" t="s">
        <v>81</v>
      </c>
      <c r="B81" s="101" t="s">
        <v>172</v>
      </c>
      <c r="C81" s="104" t="s">
        <v>543</v>
      </c>
      <c r="D81" s="169">
        <f>800-241.4+50.60963+70.1193</f>
        <v>679.32893</v>
      </c>
      <c r="I81"/>
    </row>
    <row r="82" spans="1:9" s="21" customFormat="1" ht="64.5" customHeight="1">
      <c r="A82" s="133" t="s">
        <v>81</v>
      </c>
      <c r="B82" s="134" t="s">
        <v>625</v>
      </c>
      <c r="C82" s="135" t="s">
        <v>652</v>
      </c>
      <c r="D82" s="151">
        <v>288.509</v>
      </c>
      <c r="I82" s="198"/>
    </row>
    <row r="83" spans="1:9" s="21" customFormat="1" ht="9" customHeight="1">
      <c r="A83" s="102"/>
      <c r="B83" s="103"/>
      <c r="C83" s="103"/>
      <c r="D83" s="176"/>
      <c r="I83"/>
    </row>
    <row r="84" spans="1:9" s="21" customFormat="1" ht="15">
      <c r="A84" s="226"/>
      <c r="B84" s="226"/>
      <c r="C84" s="20" t="s">
        <v>173</v>
      </c>
      <c r="D84" s="154">
        <f>D13+D62</f>
        <v>6037.06793</v>
      </c>
      <c r="I84" s="197" t="s">
        <v>244</v>
      </c>
    </row>
    <row r="85" spans="1:9" s="21" customFormat="1" ht="15">
      <c r="A85" s="37"/>
      <c r="B85" s="37"/>
      <c r="C85" s="37"/>
      <c r="D85" s="177"/>
      <c r="I85"/>
    </row>
    <row r="86" spans="1:9" s="21" customFormat="1" ht="15">
      <c r="A86" s="37"/>
      <c r="B86" s="37"/>
      <c r="C86" s="37"/>
      <c r="D86" s="178"/>
      <c r="I86" s="197" t="s">
        <v>244</v>
      </c>
    </row>
    <row r="87" spans="1:9" s="21" customFormat="1" ht="15">
      <c r="A87" s="37"/>
      <c r="B87" s="37"/>
      <c r="C87" s="37"/>
      <c r="D87" s="178"/>
      <c r="I87"/>
    </row>
    <row r="88" spans="1:9" s="21" customFormat="1" ht="15">
      <c r="A88" s="37"/>
      <c r="B88" s="37"/>
      <c r="C88" s="37"/>
      <c r="D88" s="178"/>
      <c r="I88" s="197"/>
    </row>
    <row r="89" spans="1:9" s="21" customFormat="1" ht="15">
      <c r="A89" s="37"/>
      <c r="B89" s="37"/>
      <c r="C89" s="37"/>
      <c r="D89" s="178"/>
      <c r="I89"/>
    </row>
    <row r="90" spans="1:9" s="21" customFormat="1" ht="15">
      <c r="A90" s="37"/>
      <c r="B90" s="37"/>
      <c r="C90" s="37"/>
      <c r="D90" s="178"/>
      <c r="I90" s="197" t="s">
        <v>244</v>
      </c>
    </row>
    <row r="91" spans="1:9" s="21" customFormat="1" ht="15">
      <c r="A91" s="37"/>
      <c r="B91" s="37"/>
      <c r="C91" s="37"/>
      <c r="D91" s="178"/>
      <c r="I91"/>
    </row>
    <row r="92" spans="1:9" s="21" customFormat="1" ht="15">
      <c r="A92" s="37"/>
      <c r="B92" s="37"/>
      <c r="C92" s="37"/>
      <c r="D92" s="178"/>
      <c r="I92" s="197" t="s">
        <v>244</v>
      </c>
    </row>
    <row r="93" spans="1:9" s="21" customFormat="1" ht="15">
      <c r="A93" s="37"/>
      <c r="B93" s="37"/>
      <c r="C93" s="37"/>
      <c r="D93" s="178"/>
      <c r="I93"/>
    </row>
    <row r="94" spans="1:9" s="21" customFormat="1" ht="15">
      <c r="A94" s="37"/>
      <c r="B94" s="37"/>
      <c r="C94" s="37"/>
      <c r="D94" s="178"/>
      <c r="I94" s="199" t="s">
        <v>244</v>
      </c>
    </row>
    <row r="95" spans="1:9" s="21" customFormat="1" ht="15">
      <c r="A95" s="37"/>
      <c r="B95" s="37"/>
      <c r="C95" s="37"/>
      <c r="D95" s="178"/>
      <c r="I95"/>
    </row>
    <row r="96" spans="1:9" s="21" customFormat="1" ht="15">
      <c r="A96" s="37"/>
      <c r="B96" s="37"/>
      <c r="C96" s="37"/>
      <c r="D96" s="178"/>
      <c r="I96" s="197" t="s">
        <v>244</v>
      </c>
    </row>
    <row r="97" spans="1:9" s="21" customFormat="1" ht="15">
      <c r="A97" s="37"/>
      <c r="B97" s="37"/>
      <c r="C97" s="37"/>
      <c r="D97" s="178"/>
      <c r="I97"/>
    </row>
    <row r="98" spans="1:9" s="21" customFormat="1" ht="15">
      <c r="A98" s="37"/>
      <c r="B98" s="37"/>
      <c r="C98" s="37"/>
      <c r="D98" s="178"/>
      <c r="I98" s="197"/>
    </row>
    <row r="99" spans="1:9" s="21" customFormat="1" ht="15">
      <c r="A99" s="37"/>
      <c r="B99" s="37"/>
      <c r="C99" s="37"/>
      <c r="D99" s="178"/>
      <c r="I99"/>
    </row>
    <row r="100" spans="1:9" s="21" customFormat="1" ht="15.75">
      <c r="A100" s="37"/>
      <c r="B100" s="37"/>
      <c r="C100" s="37"/>
      <c r="D100" s="178"/>
      <c r="I100" s="200" t="s">
        <v>244</v>
      </c>
    </row>
    <row r="101" spans="1:9" s="21" customFormat="1" ht="15">
      <c r="A101" s="37"/>
      <c r="B101" s="37"/>
      <c r="C101" s="37"/>
      <c r="D101" s="178"/>
      <c r="I101"/>
    </row>
    <row r="102" spans="1:9" s="21" customFormat="1" ht="15">
      <c r="A102" s="37"/>
      <c r="B102" s="37"/>
      <c r="C102" s="37"/>
      <c r="D102" s="178"/>
      <c r="I102" s="197"/>
    </row>
    <row r="103" spans="1:9" s="21" customFormat="1" ht="15">
      <c r="A103" s="37"/>
      <c r="B103" s="37"/>
      <c r="C103" s="37"/>
      <c r="D103" s="178"/>
      <c r="I103"/>
    </row>
    <row r="104" spans="1:9" s="21" customFormat="1" ht="15">
      <c r="A104" s="37"/>
      <c r="B104" s="37"/>
      <c r="C104" s="37"/>
      <c r="D104" s="178"/>
      <c r="I104" s="197" t="s">
        <v>244</v>
      </c>
    </row>
    <row r="105" spans="1:9" s="21" customFormat="1" ht="15">
      <c r="A105" s="37"/>
      <c r="B105" s="37"/>
      <c r="C105" s="37"/>
      <c r="D105" s="178"/>
      <c r="I105"/>
    </row>
    <row r="106" spans="1:9" s="21" customFormat="1" ht="15">
      <c r="A106" s="37"/>
      <c r="B106" s="37"/>
      <c r="C106" s="37"/>
      <c r="D106" s="178"/>
      <c r="I106" s="199" t="s">
        <v>244</v>
      </c>
    </row>
    <row r="107" spans="1:9" s="21" customFormat="1" ht="15">
      <c r="A107" s="37"/>
      <c r="B107" s="37"/>
      <c r="C107" s="37"/>
      <c r="D107" s="178"/>
      <c r="I107"/>
    </row>
    <row r="108" spans="1:9" s="21" customFormat="1" ht="15">
      <c r="A108" s="37"/>
      <c r="B108" s="37"/>
      <c r="C108" s="37"/>
      <c r="D108" s="178"/>
      <c r="I108" s="199" t="s">
        <v>244</v>
      </c>
    </row>
    <row r="109" spans="1:9" s="21" customFormat="1" ht="15">
      <c r="A109" s="37"/>
      <c r="B109" s="37"/>
      <c r="C109" s="37"/>
      <c r="D109" s="178"/>
      <c r="I109"/>
    </row>
    <row r="110" spans="1:9" s="21" customFormat="1" ht="15">
      <c r="A110" s="37"/>
      <c r="B110" s="37"/>
      <c r="C110" s="37"/>
      <c r="D110" s="178"/>
      <c r="I110" s="197" t="s">
        <v>244</v>
      </c>
    </row>
    <row r="111" spans="1:9" s="21" customFormat="1" ht="15">
      <c r="A111" s="37"/>
      <c r="B111" s="37"/>
      <c r="C111" s="37"/>
      <c r="D111" s="178"/>
      <c r="I111"/>
    </row>
    <row r="112" spans="1:9" s="21" customFormat="1" ht="15">
      <c r="A112" s="37"/>
      <c r="B112" s="37"/>
      <c r="C112" s="37"/>
      <c r="D112" s="178"/>
      <c r="I112" s="197" t="s">
        <v>244</v>
      </c>
    </row>
    <row r="113" spans="1:9" s="21" customFormat="1" ht="15">
      <c r="A113" s="37"/>
      <c r="B113" s="37"/>
      <c r="C113" s="37"/>
      <c r="D113" s="178"/>
      <c r="I113"/>
    </row>
    <row r="114" spans="1:9" s="21" customFormat="1" ht="15">
      <c r="A114" s="37"/>
      <c r="B114" s="37"/>
      <c r="C114" s="37"/>
      <c r="D114" s="178"/>
      <c r="I114" s="199" t="s">
        <v>244</v>
      </c>
    </row>
    <row r="115" spans="1:9" s="21" customFormat="1" ht="15">
      <c r="A115" s="37"/>
      <c r="B115" s="37"/>
      <c r="C115" s="37"/>
      <c r="D115" s="178"/>
      <c r="I115"/>
    </row>
    <row r="116" spans="1:9" s="21" customFormat="1" ht="15">
      <c r="A116" s="37"/>
      <c r="B116" s="37"/>
      <c r="C116" s="37"/>
      <c r="D116" s="178"/>
      <c r="I116" s="197"/>
    </row>
    <row r="117" spans="1:9" s="21" customFormat="1" ht="15">
      <c r="A117" s="37"/>
      <c r="B117" s="37"/>
      <c r="C117" s="37"/>
      <c r="D117" s="178"/>
      <c r="I117"/>
    </row>
    <row r="118" spans="1:9" s="21" customFormat="1" ht="15">
      <c r="A118" s="37"/>
      <c r="B118" s="37"/>
      <c r="C118" s="37"/>
      <c r="D118" s="178"/>
      <c r="I118" s="197" t="s">
        <v>244</v>
      </c>
    </row>
    <row r="119" spans="1:9" s="21" customFormat="1" ht="15">
      <c r="A119" s="37"/>
      <c r="B119" s="37"/>
      <c r="C119" s="37"/>
      <c r="D119" s="178"/>
      <c r="I119"/>
    </row>
    <row r="120" spans="1:9" s="21" customFormat="1" ht="15">
      <c r="A120" s="37"/>
      <c r="B120" s="37"/>
      <c r="C120" s="37"/>
      <c r="D120" s="178"/>
      <c r="I120" s="197" t="s">
        <v>244</v>
      </c>
    </row>
    <row r="121" spans="1:9" s="21" customFormat="1" ht="15">
      <c r="A121" s="37"/>
      <c r="B121" s="37"/>
      <c r="C121" s="37"/>
      <c r="D121" s="178"/>
      <c r="I121"/>
    </row>
    <row r="122" spans="1:9" s="21" customFormat="1" ht="15">
      <c r="A122" s="37"/>
      <c r="B122" s="37"/>
      <c r="C122" s="37"/>
      <c r="D122" s="178"/>
      <c r="I122" s="197"/>
    </row>
    <row r="123" spans="1:9" s="21" customFormat="1" ht="15">
      <c r="A123" s="37"/>
      <c r="B123" s="37"/>
      <c r="C123" s="37"/>
      <c r="D123" s="178"/>
      <c r="I123"/>
    </row>
    <row r="124" spans="1:9" s="21" customFormat="1" ht="15">
      <c r="A124" s="38"/>
      <c r="B124" s="38"/>
      <c r="C124" s="38"/>
      <c r="D124" s="179"/>
      <c r="I124" s="197"/>
    </row>
    <row r="125" spans="1:9" s="21" customFormat="1" ht="12.75">
      <c r="A125" s="38"/>
      <c r="B125" s="38"/>
      <c r="C125" s="38"/>
      <c r="D125" s="179"/>
      <c r="I125"/>
    </row>
    <row r="126" spans="1:9" s="21" customFormat="1" ht="15">
      <c r="A126" s="38"/>
      <c r="B126" s="38"/>
      <c r="C126" s="38"/>
      <c r="D126" s="179"/>
      <c r="I126" s="197" t="s">
        <v>244</v>
      </c>
    </row>
    <row r="127" spans="1:9" s="21" customFormat="1" ht="12.75">
      <c r="A127" s="38"/>
      <c r="B127" s="38"/>
      <c r="C127" s="38"/>
      <c r="D127" s="179"/>
      <c r="I127"/>
    </row>
    <row r="128" spans="1:9" s="21" customFormat="1" ht="15">
      <c r="A128" s="38"/>
      <c r="B128" s="38"/>
      <c r="C128" s="38"/>
      <c r="D128" s="179"/>
      <c r="I128" s="197"/>
    </row>
    <row r="129" spans="1:9" s="21" customFormat="1" ht="12.75">
      <c r="A129" s="38"/>
      <c r="B129" s="38"/>
      <c r="C129" s="38"/>
      <c r="D129" s="179"/>
      <c r="I129"/>
    </row>
    <row r="130" spans="1:9" s="21" customFormat="1" ht="15">
      <c r="A130" s="38"/>
      <c r="B130" s="38"/>
      <c r="C130" s="38"/>
      <c r="D130" s="179"/>
      <c r="I130" s="197" t="s">
        <v>244</v>
      </c>
    </row>
    <row r="131" spans="1:9" s="21" customFormat="1" ht="12.75">
      <c r="A131" s="38"/>
      <c r="B131" s="38"/>
      <c r="C131" s="38"/>
      <c r="D131" s="179"/>
      <c r="I131"/>
    </row>
    <row r="132" spans="1:9" s="21" customFormat="1" ht="15">
      <c r="A132" s="38"/>
      <c r="B132" s="38"/>
      <c r="C132" s="38"/>
      <c r="D132" s="179"/>
      <c r="I132" s="197"/>
    </row>
    <row r="133" spans="1:4" s="21" customFormat="1" ht="12.75">
      <c r="A133" s="38"/>
      <c r="B133" s="38"/>
      <c r="C133" s="38"/>
      <c r="D133" s="179"/>
    </row>
    <row r="134" spans="1:4" s="21" customFormat="1" ht="12.75">
      <c r="A134" s="38"/>
      <c r="B134" s="38"/>
      <c r="C134" s="38"/>
      <c r="D134" s="179"/>
    </row>
    <row r="135" spans="1:4" s="21" customFormat="1" ht="12.75">
      <c r="A135" s="38"/>
      <c r="B135" s="38"/>
      <c r="C135" s="38"/>
      <c r="D135" s="179"/>
    </row>
    <row r="136" spans="1:4" s="21" customFormat="1" ht="12.75">
      <c r="A136" s="38"/>
      <c r="B136" s="38"/>
      <c r="C136" s="38"/>
      <c r="D136" s="179"/>
    </row>
    <row r="137" spans="1:4" s="21" customFormat="1" ht="12.75">
      <c r="A137" s="38"/>
      <c r="B137" s="38"/>
      <c r="C137" s="38"/>
      <c r="D137" s="179"/>
    </row>
    <row r="138" spans="1:4" s="21" customFormat="1" ht="12.75">
      <c r="A138" s="38"/>
      <c r="B138" s="38"/>
      <c r="C138" s="38"/>
      <c r="D138" s="179"/>
    </row>
    <row r="139" spans="1:4" s="21" customFormat="1" ht="12.75">
      <c r="A139" s="38"/>
      <c r="B139" s="38"/>
      <c r="C139" s="38"/>
      <c r="D139" s="179"/>
    </row>
    <row r="140" spans="1:4" s="21" customFormat="1" ht="12.75">
      <c r="A140" s="38"/>
      <c r="B140" s="38"/>
      <c r="C140" s="38"/>
      <c r="D140" s="179"/>
    </row>
    <row r="141" spans="1:4" s="21" customFormat="1" ht="12.75">
      <c r="A141" s="38"/>
      <c r="B141" s="38"/>
      <c r="C141" s="38"/>
      <c r="D141" s="179"/>
    </row>
    <row r="142" spans="1:4" s="21" customFormat="1" ht="12.75">
      <c r="A142" s="38"/>
      <c r="B142" s="38"/>
      <c r="C142" s="38"/>
      <c r="D142" s="179"/>
    </row>
    <row r="143" s="21" customFormat="1" ht="12.75">
      <c r="D143" s="180"/>
    </row>
    <row r="144" s="21" customFormat="1" ht="12.75">
      <c r="D144" s="180"/>
    </row>
    <row r="145" s="21" customFormat="1" ht="12.75">
      <c r="D145" s="180"/>
    </row>
    <row r="146" s="21" customFormat="1" ht="12.75">
      <c r="D146" s="180"/>
    </row>
    <row r="147" s="21" customFormat="1" ht="12.75">
      <c r="D147" s="180"/>
    </row>
    <row r="148" s="21" customFormat="1" ht="12.75">
      <c r="D148" s="180"/>
    </row>
    <row r="149" s="21" customFormat="1" ht="12.75">
      <c r="D149" s="180"/>
    </row>
    <row r="150" s="21" customFormat="1" ht="12.75">
      <c r="D150" s="180"/>
    </row>
    <row r="151" s="21" customFormat="1" ht="12.75">
      <c r="D151" s="180"/>
    </row>
    <row r="152" s="21" customFormat="1" ht="12.75">
      <c r="D152" s="180"/>
    </row>
    <row r="153" s="21" customFormat="1" ht="12.75">
      <c r="D153" s="180"/>
    </row>
    <row r="154" s="21" customFormat="1" ht="12.75">
      <c r="D154" s="180"/>
    </row>
    <row r="155" s="21" customFormat="1" ht="12.75">
      <c r="D155" s="180"/>
    </row>
    <row r="156" s="21" customFormat="1" ht="12.75">
      <c r="D156" s="180"/>
    </row>
    <row r="157" s="21" customFormat="1" ht="12.75">
      <c r="D157" s="180"/>
    </row>
    <row r="158" s="21" customFormat="1" ht="12.75">
      <c r="D158" s="180"/>
    </row>
    <row r="159" s="21" customFormat="1" ht="12.75">
      <c r="D159" s="180"/>
    </row>
    <row r="160" s="21" customFormat="1" ht="12.75">
      <c r="D160" s="180"/>
    </row>
    <row r="161" s="21" customFormat="1" ht="12.75">
      <c r="D161" s="180"/>
    </row>
    <row r="162" s="21" customFormat="1" ht="12.75">
      <c r="D162" s="180"/>
    </row>
    <row r="163" s="21" customFormat="1" ht="12.75">
      <c r="D163" s="180"/>
    </row>
    <row r="164" s="21" customFormat="1" ht="12.75">
      <c r="D164" s="180"/>
    </row>
    <row r="165" s="21" customFormat="1" ht="12.75">
      <c r="D165" s="180"/>
    </row>
    <row r="166" s="21" customFormat="1" ht="12.75">
      <c r="D166" s="180"/>
    </row>
    <row r="167" s="21" customFormat="1" ht="12.75">
      <c r="D167" s="180"/>
    </row>
    <row r="168" s="21" customFormat="1" ht="12.75">
      <c r="D168" s="180"/>
    </row>
    <row r="169" s="21" customFormat="1" ht="12.75">
      <c r="D169" s="180"/>
    </row>
    <row r="170" s="21" customFormat="1" ht="12.75">
      <c r="D170" s="180"/>
    </row>
    <row r="171" s="21" customFormat="1" ht="12.75">
      <c r="D171" s="180"/>
    </row>
    <row r="172" s="21" customFormat="1" ht="12.75">
      <c r="D172" s="180"/>
    </row>
    <row r="173" s="21" customFormat="1" ht="12.75">
      <c r="D173" s="180"/>
    </row>
    <row r="174" s="21" customFormat="1" ht="12.75">
      <c r="D174" s="180"/>
    </row>
    <row r="175" s="21" customFormat="1" ht="12.75">
      <c r="D175" s="180"/>
    </row>
    <row r="176" s="21" customFormat="1" ht="12.75">
      <c r="D176" s="180"/>
    </row>
    <row r="177" s="21" customFormat="1" ht="12.75">
      <c r="D177" s="180"/>
    </row>
    <row r="178" s="21" customFormat="1" ht="12.75">
      <c r="D178" s="180"/>
    </row>
    <row r="179" s="21" customFormat="1" ht="12.75">
      <c r="D179" s="180"/>
    </row>
    <row r="180" s="21" customFormat="1" ht="12.75">
      <c r="D180" s="180"/>
    </row>
    <row r="181" s="21" customFormat="1" ht="12.75">
      <c r="D181" s="180"/>
    </row>
    <row r="182" s="21" customFormat="1" ht="12.75">
      <c r="D182" s="180"/>
    </row>
    <row r="183" s="21" customFormat="1" ht="12.75">
      <c r="D183" s="180"/>
    </row>
    <row r="184" s="21" customFormat="1" ht="12.75">
      <c r="D184" s="180"/>
    </row>
    <row r="185" s="21" customFormat="1" ht="12.75">
      <c r="D185" s="180"/>
    </row>
  </sheetData>
  <sheetProtection selectLockedCells="1" selectUnlockedCells="1"/>
  <mergeCells count="5">
    <mergeCell ref="A7:D7"/>
    <mergeCell ref="A8:D8"/>
    <mergeCell ref="A9:D9"/>
    <mergeCell ref="A11:B11"/>
    <mergeCell ref="A84:B84"/>
  </mergeCells>
  <hyperlinks>
    <hyperlink ref="I94" r:id="rId1" display="mailto:savrasov@biont.ru"/>
    <hyperlink ref="I106" r:id="rId2" display="http://biont.ru/files/tv.exe"/>
    <hyperlink ref="I108" r:id="rId3" display="https://yadi.sk/d/ru5xIFAqgS3Zb"/>
    <hyperlink ref="I114" r:id="rId4" display="mailto:savrasov@biont.ru"/>
  </hyperlinks>
  <printOptions/>
  <pageMargins left="0.5902777777777778" right="0.39375" top="0.39375" bottom="0.39375" header="0.5118055555555555" footer="0.5118055555555555"/>
  <pageSetup fitToHeight="0" fitToWidth="1" horizontalDpi="600" verticalDpi="600" orientation="portrait" paperSize="9" scale="66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83"/>
  <sheetViews>
    <sheetView zoomScale="90" zoomScaleNormal="90" zoomScalePageLayoutView="0" workbookViewId="0" topLeftCell="A85">
      <selection activeCell="J23" sqref="J23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5"/>
      <c r="B1" s="4"/>
      <c r="C1" s="193"/>
      <c r="D1" s="193"/>
      <c r="E1" s="186" t="s">
        <v>174</v>
      </c>
    </row>
    <row r="2" spans="1:5" ht="15">
      <c r="A2" s="5"/>
      <c r="B2" s="4"/>
      <c r="C2" s="193"/>
      <c r="D2" s="193"/>
      <c r="E2" s="186" t="s">
        <v>1</v>
      </c>
    </row>
    <row r="3" spans="1:5" ht="15">
      <c r="A3" s="5"/>
      <c r="B3" s="4"/>
      <c r="C3" s="193"/>
      <c r="D3" s="193"/>
      <c r="E3" s="186" t="s">
        <v>175</v>
      </c>
    </row>
    <row r="4" spans="1:5" ht="15">
      <c r="A4" s="5"/>
      <c r="B4" s="4"/>
      <c r="C4" s="193"/>
      <c r="D4" s="193"/>
      <c r="E4" s="186" t="s">
        <v>662</v>
      </c>
    </row>
    <row r="5" spans="1:4" ht="15">
      <c r="A5" s="5"/>
      <c r="B5" s="4"/>
      <c r="C5" s="211"/>
      <c r="D5" s="211"/>
    </row>
    <row r="6" spans="1:5" ht="15">
      <c r="A6" s="5"/>
      <c r="B6" s="4"/>
      <c r="C6" s="5"/>
      <c r="D6" s="5"/>
      <c r="E6" s="5"/>
    </row>
    <row r="7" spans="1:5" ht="14.25">
      <c r="A7" s="209" t="s">
        <v>176</v>
      </c>
      <c r="B7" s="209"/>
      <c r="C7" s="209"/>
      <c r="D7" s="209"/>
      <c r="E7" s="209"/>
    </row>
    <row r="8" spans="1:5" ht="14.25">
      <c r="A8" s="209" t="s">
        <v>76</v>
      </c>
      <c r="B8" s="209"/>
      <c r="C8" s="209"/>
      <c r="D8" s="209"/>
      <c r="E8" s="209"/>
    </row>
    <row r="9" spans="1:5" ht="14.25">
      <c r="A9" s="209" t="s">
        <v>177</v>
      </c>
      <c r="B9" s="209"/>
      <c r="C9" s="209"/>
      <c r="D9" s="209"/>
      <c r="E9" s="209"/>
    </row>
    <row r="10" spans="1:5" ht="15">
      <c r="A10" s="5"/>
      <c r="B10" s="4"/>
      <c r="C10" s="5"/>
      <c r="D10" s="2"/>
      <c r="E10" s="2" t="s">
        <v>29</v>
      </c>
    </row>
    <row r="11" spans="1:5" ht="26.25" customHeight="1">
      <c r="A11" s="227" t="s">
        <v>78</v>
      </c>
      <c r="B11" s="227"/>
      <c r="C11" s="136" t="s">
        <v>79</v>
      </c>
      <c r="D11" s="136">
        <v>2016</v>
      </c>
      <c r="E11" s="136">
        <v>2017</v>
      </c>
    </row>
    <row r="12" spans="1:5" ht="15">
      <c r="A12" s="136">
        <v>1</v>
      </c>
      <c r="B12" s="136">
        <v>2</v>
      </c>
      <c r="C12" s="137">
        <v>3</v>
      </c>
      <c r="D12" s="136">
        <v>4</v>
      </c>
      <c r="E12" s="136">
        <v>5</v>
      </c>
    </row>
    <row r="13" spans="1:5" ht="14.25">
      <c r="A13" s="138" t="s">
        <v>81</v>
      </c>
      <c r="B13" s="139" t="s">
        <v>82</v>
      </c>
      <c r="C13" s="139" t="s">
        <v>83</v>
      </c>
      <c r="D13" s="154">
        <f>D14+D19+D24+D27+D38+D41+D53</f>
        <v>2150.7999999999997</v>
      </c>
      <c r="E13" s="154">
        <f>E14+E19+E24+E27+E38+E41+E53</f>
        <v>1958.4</v>
      </c>
    </row>
    <row r="14" spans="1:5" ht="14.25">
      <c r="A14" s="138" t="s">
        <v>81</v>
      </c>
      <c r="B14" s="139" t="s">
        <v>84</v>
      </c>
      <c r="C14" s="139" t="s">
        <v>85</v>
      </c>
      <c r="D14" s="154">
        <f>D15</f>
        <v>139.6</v>
      </c>
      <c r="E14" s="154">
        <f>E15</f>
        <v>140.3</v>
      </c>
    </row>
    <row r="15" spans="1:5" ht="15">
      <c r="A15" s="130" t="s">
        <v>81</v>
      </c>
      <c r="B15" s="131" t="s">
        <v>86</v>
      </c>
      <c r="C15" s="131" t="s">
        <v>87</v>
      </c>
      <c r="D15" s="150">
        <f>D16+D17+D18</f>
        <v>139.6</v>
      </c>
      <c r="E15" s="150">
        <f>E16+E17+E18</f>
        <v>140.3</v>
      </c>
    </row>
    <row r="16" spans="1:5" ht="75">
      <c r="A16" s="130" t="s">
        <v>81</v>
      </c>
      <c r="B16" s="131" t="s">
        <v>88</v>
      </c>
      <c r="C16" s="131" t="s">
        <v>89</v>
      </c>
      <c r="D16" s="150">
        <v>135.7</v>
      </c>
      <c r="E16" s="150">
        <v>136.4</v>
      </c>
    </row>
    <row r="17" spans="1:9" ht="105">
      <c r="A17" s="130" t="s">
        <v>81</v>
      </c>
      <c r="B17" s="131" t="s">
        <v>90</v>
      </c>
      <c r="C17" s="131" t="s">
        <v>91</v>
      </c>
      <c r="D17" s="150">
        <v>2.8</v>
      </c>
      <c r="E17" s="150">
        <v>2.8</v>
      </c>
      <c r="I17" s="39"/>
    </row>
    <row r="18" spans="1:5" ht="45">
      <c r="A18" s="130" t="s">
        <v>81</v>
      </c>
      <c r="B18" s="131" t="s">
        <v>92</v>
      </c>
      <c r="C18" s="131" t="s">
        <v>93</v>
      </c>
      <c r="D18" s="150">
        <v>1.1</v>
      </c>
      <c r="E18" s="150">
        <v>1.1</v>
      </c>
    </row>
    <row r="19" spans="1:5" ht="42.75">
      <c r="A19" s="140" t="s">
        <v>81</v>
      </c>
      <c r="B19" s="141" t="s">
        <v>94</v>
      </c>
      <c r="C19" s="142" t="s">
        <v>95</v>
      </c>
      <c r="D19" s="152">
        <f>D20+D21+D22+D23</f>
        <v>917.5</v>
      </c>
      <c r="E19" s="152">
        <f>E20+E21+E22+E23</f>
        <v>722.2</v>
      </c>
    </row>
    <row r="20" spans="1:5" ht="75">
      <c r="A20" s="140" t="s">
        <v>81</v>
      </c>
      <c r="B20" s="143" t="s">
        <v>96</v>
      </c>
      <c r="C20" s="144" t="s">
        <v>97</v>
      </c>
      <c r="D20" s="153">
        <v>263.2</v>
      </c>
      <c r="E20" s="153">
        <v>245.7</v>
      </c>
    </row>
    <row r="21" spans="1:5" ht="90">
      <c r="A21" s="140" t="s">
        <v>81</v>
      </c>
      <c r="B21" s="145" t="s">
        <v>98</v>
      </c>
      <c r="C21" s="146" t="s">
        <v>99</v>
      </c>
      <c r="D21" s="153">
        <v>6.3</v>
      </c>
      <c r="E21" s="153">
        <v>5.7</v>
      </c>
    </row>
    <row r="22" spans="1:5" ht="75">
      <c r="A22" s="140" t="s">
        <v>81</v>
      </c>
      <c r="B22" s="145" t="s">
        <v>100</v>
      </c>
      <c r="C22" s="146" t="s">
        <v>101</v>
      </c>
      <c r="D22" s="201">
        <f>659.9-11.9</f>
        <v>648</v>
      </c>
      <c r="E22" s="201">
        <f>479-8.2</f>
        <v>470.8</v>
      </c>
    </row>
    <row r="23" spans="1:5" ht="75">
      <c r="A23" s="140" t="s">
        <v>81</v>
      </c>
      <c r="B23" s="145" t="s">
        <v>102</v>
      </c>
      <c r="C23" s="146" t="s">
        <v>103</v>
      </c>
      <c r="D23" s="153">
        <v>0</v>
      </c>
      <c r="E23" s="153">
        <v>0</v>
      </c>
    </row>
    <row r="24" spans="1:5" ht="14.25">
      <c r="A24" s="138" t="s">
        <v>81</v>
      </c>
      <c r="B24" s="147" t="s">
        <v>104</v>
      </c>
      <c r="C24" s="139" t="s">
        <v>105</v>
      </c>
      <c r="D24" s="152">
        <f>D25</f>
        <v>7</v>
      </c>
      <c r="E24" s="152">
        <f>E25</f>
        <v>7</v>
      </c>
    </row>
    <row r="25" spans="1:5" ht="30">
      <c r="A25" s="130" t="s">
        <v>81</v>
      </c>
      <c r="B25" s="131" t="s">
        <v>106</v>
      </c>
      <c r="C25" s="131" t="s">
        <v>107</v>
      </c>
      <c r="D25" s="153">
        <f>D26</f>
        <v>7</v>
      </c>
      <c r="E25" s="153">
        <f>E26</f>
        <v>7</v>
      </c>
    </row>
    <row r="26" spans="1:5" ht="30">
      <c r="A26" s="130" t="s">
        <v>81</v>
      </c>
      <c r="B26" s="131" t="s">
        <v>108</v>
      </c>
      <c r="C26" s="131" t="s">
        <v>107</v>
      </c>
      <c r="D26" s="153">
        <v>7</v>
      </c>
      <c r="E26" s="153">
        <v>7</v>
      </c>
    </row>
    <row r="27" spans="1:5" ht="14.25">
      <c r="A27" s="138" t="s">
        <v>81</v>
      </c>
      <c r="B27" s="139" t="s">
        <v>109</v>
      </c>
      <c r="C27" s="139" t="s">
        <v>110</v>
      </c>
      <c r="D27" s="152">
        <f>D28+D33+D30</f>
        <v>875</v>
      </c>
      <c r="E27" s="152">
        <f>E28+E33+E30</f>
        <v>875</v>
      </c>
    </row>
    <row r="28" spans="1:5" ht="15">
      <c r="A28" s="130" t="s">
        <v>81</v>
      </c>
      <c r="B28" s="131" t="s">
        <v>111</v>
      </c>
      <c r="C28" s="131" t="s">
        <v>112</v>
      </c>
      <c r="D28" s="153">
        <f>D29</f>
        <v>130</v>
      </c>
      <c r="E28" s="153">
        <f>E29</f>
        <v>130</v>
      </c>
    </row>
    <row r="29" spans="1:5" ht="45">
      <c r="A29" s="130" t="s">
        <v>81</v>
      </c>
      <c r="B29" s="131" t="s">
        <v>113</v>
      </c>
      <c r="C29" s="131" t="s">
        <v>563</v>
      </c>
      <c r="D29" s="153">
        <v>130</v>
      </c>
      <c r="E29" s="153">
        <v>130</v>
      </c>
    </row>
    <row r="30" spans="1:5" ht="15">
      <c r="A30" s="130" t="s">
        <v>81</v>
      </c>
      <c r="B30" s="131" t="s">
        <v>115</v>
      </c>
      <c r="C30" s="131" t="s">
        <v>116</v>
      </c>
      <c r="D30" s="153">
        <f>D32+D31</f>
        <v>275</v>
      </c>
      <c r="E30" s="153">
        <f>E32+E31</f>
        <v>275</v>
      </c>
    </row>
    <row r="31" spans="1:5" ht="15">
      <c r="A31" s="130" t="s">
        <v>81</v>
      </c>
      <c r="B31" s="131" t="s">
        <v>117</v>
      </c>
      <c r="C31" s="131" t="s">
        <v>118</v>
      </c>
      <c r="D31" s="153">
        <v>5</v>
      </c>
      <c r="E31" s="153">
        <v>5</v>
      </c>
    </row>
    <row r="32" spans="1:5" ht="15">
      <c r="A32" s="130" t="s">
        <v>81</v>
      </c>
      <c r="B32" s="131" t="s">
        <v>119</v>
      </c>
      <c r="C32" s="131" t="s">
        <v>120</v>
      </c>
      <c r="D32" s="153">
        <v>270</v>
      </c>
      <c r="E32" s="153">
        <v>270</v>
      </c>
    </row>
    <row r="33" spans="1:5" ht="15">
      <c r="A33" s="130" t="s">
        <v>81</v>
      </c>
      <c r="B33" s="131" t="s">
        <v>121</v>
      </c>
      <c r="C33" s="131" t="s">
        <v>122</v>
      </c>
      <c r="D33" s="153">
        <f>D34+D36</f>
        <v>470</v>
      </c>
      <c r="E33" s="153">
        <f>E34+E36</f>
        <v>470</v>
      </c>
    </row>
    <row r="34" spans="1:5" ht="15">
      <c r="A34" s="130" t="s">
        <v>81</v>
      </c>
      <c r="B34" s="131" t="s">
        <v>546</v>
      </c>
      <c r="C34" s="131" t="s">
        <v>547</v>
      </c>
      <c r="D34" s="153">
        <f>D35</f>
        <v>390</v>
      </c>
      <c r="E34" s="153">
        <f>E35</f>
        <v>390</v>
      </c>
    </row>
    <row r="35" spans="1:5" ht="30">
      <c r="A35" s="130" t="s">
        <v>81</v>
      </c>
      <c r="B35" s="131" t="s">
        <v>548</v>
      </c>
      <c r="C35" s="131" t="s">
        <v>549</v>
      </c>
      <c r="D35" s="153">
        <v>390</v>
      </c>
      <c r="E35" s="153">
        <v>390</v>
      </c>
    </row>
    <row r="36" spans="1:5" ht="15">
      <c r="A36" s="130" t="s">
        <v>81</v>
      </c>
      <c r="B36" s="131" t="s">
        <v>550</v>
      </c>
      <c r="C36" s="131" t="s">
        <v>551</v>
      </c>
      <c r="D36" s="153">
        <f>D37</f>
        <v>80</v>
      </c>
      <c r="E36" s="153">
        <f>E37</f>
        <v>80</v>
      </c>
    </row>
    <row r="37" spans="1:5" ht="30">
      <c r="A37" s="130" t="s">
        <v>81</v>
      </c>
      <c r="B37" s="131" t="s">
        <v>553</v>
      </c>
      <c r="C37" s="131" t="s">
        <v>552</v>
      </c>
      <c r="D37" s="150">
        <v>80</v>
      </c>
      <c r="E37" s="150">
        <v>80</v>
      </c>
    </row>
    <row r="38" spans="1:5" ht="15">
      <c r="A38" s="130" t="s">
        <v>81</v>
      </c>
      <c r="B38" s="139" t="s">
        <v>123</v>
      </c>
      <c r="C38" s="139" t="s">
        <v>124</v>
      </c>
      <c r="D38" s="154">
        <f>D39</f>
        <v>10</v>
      </c>
      <c r="E38" s="154">
        <f>E39</f>
        <v>10</v>
      </c>
    </row>
    <row r="39" spans="1:5" ht="45">
      <c r="A39" s="130" t="s">
        <v>81</v>
      </c>
      <c r="B39" s="131" t="s">
        <v>125</v>
      </c>
      <c r="C39" s="131" t="s">
        <v>126</v>
      </c>
      <c r="D39" s="150">
        <f>D40</f>
        <v>10</v>
      </c>
      <c r="E39" s="150">
        <f>E40</f>
        <v>10</v>
      </c>
    </row>
    <row r="40" spans="1:5" ht="75">
      <c r="A40" s="130" t="s">
        <v>81</v>
      </c>
      <c r="B40" s="131" t="s">
        <v>127</v>
      </c>
      <c r="C40" s="131" t="s">
        <v>128</v>
      </c>
      <c r="D40" s="150">
        <v>10</v>
      </c>
      <c r="E40" s="150">
        <v>10</v>
      </c>
    </row>
    <row r="41" spans="1:5" ht="42.75">
      <c r="A41" s="138" t="s">
        <v>81</v>
      </c>
      <c r="B41" s="139" t="s">
        <v>129</v>
      </c>
      <c r="C41" s="139" t="s">
        <v>130</v>
      </c>
      <c r="D41" s="154">
        <f>D42</f>
        <v>183.5</v>
      </c>
      <c r="E41" s="154">
        <f>E42</f>
        <v>185.7</v>
      </c>
    </row>
    <row r="42" spans="1:5" ht="90">
      <c r="A42" s="130" t="s">
        <v>81</v>
      </c>
      <c r="B42" s="131" t="s">
        <v>131</v>
      </c>
      <c r="C42" s="131" t="s">
        <v>132</v>
      </c>
      <c r="D42" s="150">
        <f>D43+D45</f>
        <v>183.5</v>
      </c>
      <c r="E42" s="150">
        <f>E43+E45</f>
        <v>185.7</v>
      </c>
    </row>
    <row r="43" spans="1:5" ht="75">
      <c r="A43" s="130" t="s">
        <v>81</v>
      </c>
      <c r="B43" s="131" t="s">
        <v>133</v>
      </c>
      <c r="C43" s="131" t="s">
        <v>134</v>
      </c>
      <c r="D43" s="150">
        <f>D44</f>
        <v>18.2</v>
      </c>
      <c r="E43" s="150">
        <f>E44</f>
        <v>18.2</v>
      </c>
    </row>
    <row r="44" spans="1:5" ht="75">
      <c r="A44" s="130" t="s">
        <v>81</v>
      </c>
      <c r="B44" s="131" t="s">
        <v>135</v>
      </c>
      <c r="C44" s="131" t="s">
        <v>554</v>
      </c>
      <c r="D44" s="150">
        <v>18.2</v>
      </c>
      <c r="E44" s="150">
        <v>18.2</v>
      </c>
    </row>
    <row r="45" spans="1:5" ht="90">
      <c r="A45" s="130" t="s">
        <v>81</v>
      </c>
      <c r="B45" s="131" t="s">
        <v>136</v>
      </c>
      <c r="C45" s="131" t="s">
        <v>137</v>
      </c>
      <c r="D45" s="150">
        <f>D46</f>
        <v>165.3</v>
      </c>
      <c r="E45" s="150">
        <f>E46</f>
        <v>167.5</v>
      </c>
    </row>
    <row r="46" spans="1:5" ht="75">
      <c r="A46" s="130" t="s">
        <v>81</v>
      </c>
      <c r="B46" s="131" t="s">
        <v>138</v>
      </c>
      <c r="C46" s="131" t="s">
        <v>555</v>
      </c>
      <c r="D46" s="150">
        <v>165.3</v>
      </c>
      <c r="E46" s="150">
        <v>167.5</v>
      </c>
    </row>
    <row r="47" spans="1:5" ht="50.25" customHeight="1">
      <c r="A47" s="130" t="s">
        <v>81</v>
      </c>
      <c r="B47" s="131" t="s">
        <v>630</v>
      </c>
      <c r="C47" s="132" t="s">
        <v>629</v>
      </c>
      <c r="D47" s="150">
        <f>D48+D51</f>
        <v>0</v>
      </c>
      <c r="E47" s="150">
        <f>E48+E51</f>
        <v>0</v>
      </c>
    </row>
    <row r="48" spans="1:5" ht="45">
      <c r="A48" s="130" t="s">
        <v>81</v>
      </c>
      <c r="B48" s="131" t="s">
        <v>637</v>
      </c>
      <c r="C48" s="132" t="s">
        <v>636</v>
      </c>
      <c r="D48" s="150">
        <f>D49+D50</f>
        <v>0</v>
      </c>
      <c r="E48" s="150">
        <f>E49+E50</f>
        <v>0</v>
      </c>
    </row>
    <row r="49" spans="1:5" ht="120">
      <c r="A49" s="130" t="s">
        <v>81</v>
      </c>
      <c r="B49" s="131" t="s">
        <v>631</v>
      </c>
      <c r="C49" s="131" t="s">
        <v>632</v>
      </c>
      <c r="D49" s="150">
        <v>0</v>
      </c>
      <c r="E49" s="150">
        <v>0</v>
      </c>
    </row>
    <row r="50" spans="1:5" ht="105">
      <c r="A50" s="130" t="s">
        <v>81</v>
      </c>
      <c r="B50" s="131" t="s">
        <v>633</v>
      </c>
      <c r="C50" s="131" t="s">
        <v>634</v>
      </c>
      <c r="D50" s="150">
        <v>0</v>
      </c>
      <c r="E50" s="150">
        <v>0</v>
      </c>
    </row>
    <row r="51" spans="1:5" ht="45">
      <c r="A51" s="130" t="s">
        <v>81</v>
      </c>
      <c r="B51" s="131" t="s">
        <v>638</v>
      </c>
      <c r="C51" s="131" t="s">
        <v>639</v>
      </c>
      <c r="D51" s="150">
        <f>D52</f>
        <v>0</v>
      </c>
      <c r="E51" s="150">
        <f>E52</f>
        <v>0</v>
      </c>
    </row>
    <row r="52" spans="1:5" ht="105">
      <c r="A52" s="130" t="s">
        <v>81</v>
      </c>
      <c r="B52" s="131" t="s">
        <v>635</v>
      </c>
      <c r="C52" s="131" t="s">
        <v>640</v>
      </c>
      <c r="D52" s="150">
        <v>0</v>
      </c>
      <c r="E52" s="150">
        <v>0</v>
      </c>
    </row>
    <row r="53" spans="1:5" ht="28.5">
      <c r="A53" s="138" t="s">
        <v>81</v>
      </c>
      <c r="B53" s="139" t="s">
        <v>139</v>
      </c>
      <c r="C53" s="139" t="s">
        <v>140</v>
      </c>
      <c r="D53" s="154">
        <f aca="true" t="shared" si="0" ref="D53:E55">D54</f>
        <v>18.2</v>
      </c>
      <c r="E53" s="154">
        <f t="shared" si="0"/>
        <v>18.2</v>
      </c>
    </row>
    <row r="54" spans="1:5" ht="60">
      <c r="A54" s="130" t="s">
        <v>81</v>
      </c>
      <c r="B54" s="131" t="s">
        <v>141</v>
      </c>
      <c r="C54" s="131" t="s">
        <v>142</v>
      </c>
      <c r="D54" s="150">
        <f t="shared" si="0"/>
        <v>18.2</v>
      </c>
      <c r="E54" s="150">
        <f t="shared" si="0"/>
        <v>18.2</v>
      </c>
    </row>
    <row r="55" spans="1:5" ht="30">
      <c r="A55" s="130" t="s">
        <v>81</v>
      </c>
      <c r="B55" s="131" t="s">
        <v>143</v>
      </c>
      <c r="C55" s="131" t="s">
        <v>144</v>
      </c>
      <c r="D55" s="150">
        <f t="shared" si="0"/>
        <v>18.2</v>
      </c>
      <c r="E55" s="150">
        <f t="shared" si="0"/>
        <v>18.2</v>
      </c>
    </row>
    <row r="56" spans="1:5" ht="45">
      <c r="A56" s="130" t="s">
        <v>81</v>
      </c>
      <c r="B56" s="131" t="s">
        <v>145</v>
      </c>
      <c r="C56" s="131" t="s">
        <v>556</v>
      </c>
      <c r="D56" s="150">
        <v>18.2</v>
      </c>
      <c r="E56" s="150">
        <v>18.2</v>
      </c>
    </row>
    <row r="57" spans="1:5" ht="75">
      <c r="A57" s="130" t="s">
        <v>81</v>
      </c>
      <c r="B57" s="131" t="s">
        <v>641</v>
      </c>
      <c r="C57" s="131" t="s">
        <v>642</v>
      </c>
      <c r="D57" s="150">
        <v>0</v>
      </c>
      <c r="E57" s="150">
        <v>0</v>
      </c>
    </row>
    <row r="58" spans="1:5" ht="66" customHeight="1">
      <c r="A58" s="130" t="s">
        <v>81</v>
      </c>
      <c r="B58" s="131" t="s">
        <v>644</v>
      </c>
      <c r="C58" s="131" t="s">
        <v>643</v>
      </c>
      <c r="D58" s="150">
        <v>0</v>
      </c>
      <c r="E58" s="150">
        <v>0</v>
      </c>
    </row>
    <row r="59" spans="1:5" ht="80.25" customHeight="1">
      <c r="A59" s="130" t="s">
        <v>81</v>
      </c>
      <c r="B59" s="131" t="s">
        <v>645</v>
      </c>
      <c r="C59" s="131" t="s">
        <v>646</v>
      </c>
      <c r="D59" s="150">
        <v>0</v>
      </c>
      <c r="E59" s="150">
        <v>0</v>
      </c>
    </row>
    <row r="60" spans="1:5" ht="61.5" customHeight="1">
      <c r="A60" s="130" t="s">
        <v>81</v>
      </c>
      <c r="B60" s="131" t="s">
        <v>647</v>
      </c>
      <c r="C60" s="131" t="s">
        <v>648</v>
      </c>
      <c r="D60" s="150">
        <v>0</v>
      </c>
      <c r="E60" s="150">
        <v>0</v>
      </c>
    </row>
    <row r="61" spans="1:5" ht="60">
      <c r="A61" s="130" t="s">
        <v>81</v>
      </c>
      <c r="B61" s="131" t="s">
        <v>651</v>
      </c>
      <c r="C61" s="131" t="s">
        <v>653</v>
      </c>
      <c r="D61" s="150">
        <v>0</v>
      </c>
      <c r="E61" s="150">
        <v>0</v>
      </c>
    </row>
    <row r="62" spans="1:5" ht="14.25">
      <c r="A62" s="138" t="s">
        <v>81</v>
      </c>
      <c r="B62" s="139" t="s">
        <v>146</v>
      </c>
      <c r="C62" s="139" t="s">
        <v>147</v>
      </c>
      <c r="D62" s="154">
        <f>D63</f>
        <v>3164.64358</v>
      </c>
      <c r="E62" s="154">
        <f>E63</f>
        <v>3094.4133899999997</v>
      </c>
    </row>
    <row r="63" spans="1:5" ht="30">
      <c r="A63" s="130" t="s">
        <v>81</v>
      </c>
      <c r="B63" s="131" t="s">
        <v>148</v>
      </c>
      <c r="C63" s="131" t="s">
        <v>149</v>
      </c>
      <c r="D63" s="150">
        <f>D64+D71+D77+D68</f>
        <v>3164.64358</v>
      </c>
      <c r="E63" s="150">
        <f>E64+E71+E77+E68</f>
        <v>3094.4133899999997</v>
      </c>
    </row>
    <row r="64" spans="1:5" ht="30">
      <c r="A64" s="130" t="s">
        <v>81</v>
      </c>
      <c r="B64" s="131" t="s">
        <v>150</v>
      </c>
      <c r="C64" s="131" t="s">
        <v>151</v>
      </c>
      <c r="D64" s="150">
        <f>D65</f>
        <v>2532.5</v>
      </c>
      <c r="E64" s="150">
        <f>E65</f>
        <v>2486.9</v>
      </c>
    </row>
    <row r="65" spans="1:5" ht="15">
      <c r="A65" s="130" t="s">
        <v>81</v>
      </c>
      <c r="B65" s="131" t="s">
        <v>152</v>
      </c>
      <c r="C65" s="131" t="s">
        <v>153</v>
      </c>
      <c r="D65" s="150">
        <f>D66+D67</f>
        <v>2532.5</v>
      </c>
      <c r="E65" s="150">
        <f>E66+E67</f>
        <v>2486.9</v>
      </c>
    </row>
    <row r="66" spans="1:5" ht="30">
      <c r="A66" s="130" t="s">
        <v>81</v>
      </c>
      <c r="B66" s="131" t="s">
        <v>154</v>
      </c>
      <c r="C66" s="131" t="s">
        <v>557</v>
      </c>
      <c r="D66" s="150">
        <f>301.9-30.2</f>
        <v>271.7</v>
      </c>
      <c r="E66" s="150">
        <f>311.5-31.1</f>
        <v>280.4</v>
      </c>
    </row>
    <row r="67" spans="1:5" ht="30">
      <c r="A67" s="130" t="s">
        <v>81</v>
      </c>
      <c r="B67" s="131" t="s">
        <v>154</v>
      </c>
      <c r="C67" s="131" t="s">
        <v>558</v>
      </c>
      <c r="D67" s="150">
        <v>2260.8</v>
      </c>
      <c r="E67" s="150">
        <v>2206.5</v>
      </c>
    </row>
    <row r="68" spans="1:5" ht="30">
      <c r="A68" s="130" t="s">
        <v>81</v>
      </c>
      <c r="B68" s="131" t="s">
        <v>155</v>
      </c>
      <c r="C68" s="131" t="s">
        <v>156</v>
      </c>
      <c r="D68" s="150">
        <f>D69</f>
        <v>358</v>
      </c>
      <c r="E68" s="150">
        <f>E69</f>
        <v>380.7</v>
      </c>
    </row>
    <row r="69" spans="1:5" ht="15">
      <c r="A69" s="130" t="s">
        <v>81</v>
      </c>
      <c r="B69" s="131" t="s">
        <v>157</v>
      </c>
      <c r="C69" s="131" t="s">
        <v>158</v>
      </c>
      <c r="D69" s="150">
        <f>D70</f>
        <v>358</v>
      </c>
      <c r="E69" s="150">
        <f>E70</f>
        <v>380.7</v>
      </c>
    </row>
    <row r="70" spans="1:5" ht="15">
      <c r="A70" s="130" t="s">
        <v>81</v>
      </c>
      <c r="B70" s="131" t="s">
        <v>159</v>
      </c>
      <c r="C70" s="131" t="s">
        <v>559</v>
      </c>
      <c r="D70" s="150">
        <v>358</v>
      </c>
      <c r="E70" s="150">
        <v>380.7</v>
      </c>
    </row>
    <row r="71" spans="1:5" ht="30">
      <c r="A71" s="130" t="s">
        <v>81</v>
      </c>
      <c r="B71" s="131" t="s">
        <v>160</v>
      </c>
      <c r="C71" s="131" t="s">
        <v>161</v>
      </c>
      <c r="D71" s="150">
        <f>D74+D72</f>
        <v>84.94358</v>
      </c>
      <c r="E71" s="150">
        <f>E74+E72</f>
        <v>83.11339000000001</v>
      </c>
    </row>
    <row r="72" spans="1:5" s="40" customFormat="1" ht="45">
      <c r="A72" s="130" t="s">
        <v>81</v>
      </c>
      <c r="B72" s="131" t="s">
        <v>162</v>
      </c>
      <c r="C72" s="131" t="s">
        <v>163</v>
      </c>
      <c r="D72" s="150">
        <f>D73</f>
        <v>69.5</v>
      </c>
      <c r="E72" s="150">
        <f>E73</f>
        <v>66.4</v>
      </c>
    </row>
    <row r="73" spans="1:5" s="40" customFormat="1" ht="45">
      <c r="A73" s="130" t="s">
        <v>81</v>
      </c>
      <c r="B73" s="131" t="s">
        <v>164</v>
      </c>
      <c r="C73" s="131" t="s">
        <v>560</v>
      </c>
      <c r="D73" s="150">
        <v>69.5</v>
      </c>
      <c r="E73" s="150">
        <v>66.4</v>
      </c>
    </row>
    <row r="74" spans="1:5" ht="30">
      <c r="A74" s="130" t="s">
        <v>81</v>
      </c>
      <c r="B74" s="131" t="s">
        <v>165</v>
      </c>
      <c r="C74" s="131" t="s">
        <v>166</v>
      </c>
      <c r="D74" s="150">
        <f>D75+D76</f>
        <v>15.44358</v>
      </c>
      <c r="E74" s="150">
        <f>E75+E76</f>
        <v>16.71339</v>
      </c>
    </row>
    <row r="75" spans="1:5" ht="55.5" customHeight="1">
      <c r="A75" s="130" t="s">
        <v>81</v>
      </c>
      <c r="B75" s="131" t="s">
        <v>167</v>
      </c>
      <c r="C75" s="131" t="s">
        <v>561</v>
      </c>
      <c r="D75" s="150">
        <v>1.04</v>
      </c>
      <c r="E75" s="150">
        <v>1.04</v>
      </c>
    </row>
    <row r="76" spans="1:5" ht="45">
      <c r="A76" s="130" t="s">
        <v>81</v>
      </c>
      <c r="B76" s="131" t="s">
        <v>167</v>
      </c>
      <c r="C76" s="131" t="s">
        <v>562</v>
      </c>
      <c r="D76" s="150">
        <f>16.07358-1.67</f>
        <v>14.40358</v>
      </c>
      <c r="E76" s="150">
        <f>17.34339-1.67</f>
        <v>15.67339</v>
      </c>
    </row>
    <row r="77" spans="1:5" ht="15">
      <c r="A77" s="130" t="s">
        <v>81</v>
      </c>
      <c r="B77" s="131" t="s">
        <v>168</v>
      </c>
      <c r="C77" s="131" t="s">
        <v>169</v>
      </c>
      <c r="D77" s="150">
        <f>D78</f>
        <v>189.2</v>
      </c>
      <c r="E77" s="150">
        <f>E78</f>
        <v>143.7</v>
      </c>
    </row>
    <row r="78" spans="1:5" ht="45">
      <c r="A78" s="130" t="s">
        <v>81</v>
      </c>
      <c r="B78" s="131" t="s">
        <v>612</v>
      </c>
      <c r="C78" s="131" t="s">
        <v>613</v>
      </c>
      <c r="D78" s="150">
        <f>D79</f>
        <v>189.2</v>
      </c>
      <c r="E78" s="150">
        <f>E79</f>
        <v>143.7</v>
      </c>
    </row>
    <row r="79" spans="1:5" ht="60">
      <c r="A79" s="130" t="s">
        <v>81</v>
      </c>
      <c r="B79" s="131" t="s">
        <v>544</v>
      </c>
      <c r="C79" s="131" t="s">
        <v>545</v>
      </c>
      <c r="D79" s="150">
        <v>189.2</v>
      </c>
      <c r="E79" s="150">
        <f>394-250.3</f>
        <v>143.7</v>
      </c>
    </row>
    <row r="80" spans="1:5" ht="30">
      <c r="A80" s="130" t="s">
        <v>81</v>
      </c>
      <c r="B80" s="131" t="s">
        <v>170</v>
      </c>
      <c r="C80" s="131" t="s">
        <v>171</v>
      </c>
      <c r="D80" s="150">
        <f>D81</f>
        <v>0</v>
      </c>
      <c r="E80" s="150">
        <f>E81</f>
        <v>0</v>
      </c>
    </row>
    <row r="81" spans="1:5" ht="30">
      <c r="A81" s="130" t="s">
        <v>81</v>
      </c>
      <c r="B81" s="131" t="s">
        <v>172</v>
      </c>
      <c r="C81" s="131" t="s">
        <v>543</v>
      </c>
      <c r="D81" s="150">
        <v>0</v>
      </c>
      <c r="E81" s="150">
        <v>0</v>
      </c>
    </row>
    <row r="82" spans="1:5" ht="60">
      <c r="A82" s="130" t="s">
        <v>81</v>
      </c>
      <c r="B82" s="131" t="s">
        <v>172</v>
      </c>
      <c r="C82" s="131" t="s">
        <v>652</v>
      </c>
      <c r="D82" s="150">
        <v>0</v>
      </c>
      <c r="E82" s="150">
        <v>0</v>
      </c>
    </row>
    <row r="83" spans="1:5" ht="15">
      <c r="A83" s="226"/>
      <c r="B83" s="226"/>
      <c r="C83" s="20" t="s">
        <v>173</v>
      </c>
      <c r="D83" s="149">
        <f>D13+D62</f>
        <v>5315.443579999999</v>
      </c>
      <c r="E83" s="149">
        <f>E13+E62</f>
        <v>5052.813389999999</v>
      </c>
    </row>
    <row r="84" spans="1:5" ht="15">
      <c r="A84" s="37"/>
      <c r="B84" s="37"/>
      <c r="C84" s="37"/>
      <c r="D84" s="37"/>
      <c r="E84" s="37"/>
    </row>
    <row r="85" spans="1:5" ht="15">
      <c r="A85" s="37"/>
      <c r="B85" s="37"/>
      <c r="C85" s="37"/>
      <c r="D85" s="37"/>
      <c r="E85" s="37"/>
    </row>
    <row r="86" spans="1:5" ht="15">
      <c r="A86" s="37"/>
      <c r="B86" s="37"/>
      <c r="C86" s="37"/>
      <c r="D86" s="37"/>
      <c r="E86" s="37"/>
    </row>
    <row r="87" spans="1:5" ht="15">
      <c r="A87" s="37"/>
      <c r="B87" s="37"/>
      <c r="C87" s="37"/>
      <c r="D87" s="37"/>
      <c r="E87" s="37"/>
    </row>
    <row r="88" spans="1:5" ht="15">
      <c r="A88" s="37"/>
      <c r="B88" s="37"/>
      <c r="C88" s="37"/>
      <c r="D88" s="37"/>
      <c r="E88" s="37"/>
    </row>
    <row r="89" spans="1:5" ht="15">
      <c r="A89" s="37"/>
      <c r="B89" s="37"/>
      <c r="C89" s="37"/>
      <c r="D89" s="37"/>
      <c r="E89" s="37"/>
    </row>
    <row r="90" spans="1:5" ht="15">
      <c r="A90" s="37"/>
      <c r="B90" s="37"/>
      <c r="C90" s="37"/>
      <c r="D90" s="37"/>
      <c r="E90" s="37"/>
    </row>
    <row r="91" spans="1:5" ht="15">
      <c r="A91" s="37"/>
      <c r="B91" s="37"/>
      <c r="C91" s="37"/>
      <c r="D91" s="37"/>
      <c r="E91" s="37"/>
    </row>
    <row r="92" spans="1:5" ht="15">
      <c r="A92" s="37"/>
      <c r="B92" s="37"/>
      <c r="C92" s="37"/>
      <c r="D92" s="37"/>
      <c r="E92" s="37"/>
    </row>
    <row r="93" spans="1:5" ht="15">
      <c r="A93" s="37"/>
      <c r="B93" s="37"/>
      <c r="C93" s="37"/>
      <c r="D93" s="37"/>
      <c r="E93" s="37"/>
    </row>
    <row r="94" spans="1:5" ht="15">
      <c r="A94" s="37"/>
      <c r="B94" s="37"/>
      <c r="C94" s="37"/>
      <c r="D94" s="37"/>
      <c r="E94" s="37"/>
    </row>
    <row r="95" spans="1:5" ht="15">
      <c r="A95" s="37"/>
      <c r="B95" s="37"/>
      <c r="C95" s="37"/>
      <c r="D95" s="37"/>
      <c r="E95" s="37"/>
    </row>
    <row r="96" spans="1:5" ht="15">
      <c r="A96" s="37"/>
      <c r="B96" s="37"/>
      <c r="C96" s="37"/>
      <c r="D96" s="37"/>
      <c r="E96" s="37"/>
    </row>
    <row r="97" spans="1:5" ht="15">
      <c r="A97" s="37"/>
      <c r="B97" s="37"/>
      <c r="C97" s="37"/>
      <c r="D97" s="37"/>
      <c r="E97" s="37"/>
    </row>
    <row r="98" spans="1:5" ht="15">
      <c r="A98" s="37"/>
      <c r="B98" s="37"/>
      <c r="C98" s="37"/>
      <c r="D98" s="37"/>
      <c r="E98" s="37"/>
    </row>
    <row r="99" spans="1:5" ht="15">
      <c r="A99" s="37"/>
      <c r="B99" s="37"/>
      <c r="C99" s="37"/>
      <c r="D99" s="37"/>
      <c r="E99" s="37"/>
    </row>
    <row r="100" spans="1:5" ht="15">
      <c r="A100" s="37"/>
      <c r="B100" s="37"/>
      <c r="C100" s="37"/>
      <c r="D100" s="37"/>
      <c r="E100" s="37"/>
    </row>
    <row r="101" spans="1:5" ht="15">
      <c r="A101" s="37"/>
      <c r="B101" s="37"/>
      <c r="C101" s="37"/>
      <c r="D101" s="37"/>
      <c r="E101" s="37"/>
    </row>
    <row r="102" spans="1:5" ht="15">
      <c r="A102" s="37"/>
      <c r="B102" s="37"/>
      <c r="C102" s="37"/>
      <c r="D102" s="37"/>
      <c r="E102" s="37"/>
    </row>
    <row r="103" spans="1:5" ht="15">
      <c r="A103" s="37"/>
      <c r="B103" s="37"/>
      <c r="C103" s="37"/>
      <c r="D103" s="37"/>
      <c r="E103" s="37"/>
    </row>
    <row r="104" spans="1:5" ht="15">
      <c r="A104" s="37"/>
      <c r="B104" s="37"/>
      <c r="C104" s="37"/>
      <c r="D104" s="37"/>
      <c r="E104" s="37"/>
    </row>
    <row r="105" spans="1:5" ht="15">
      <c r="A105" s="37"/>
      <c r="B105" s="37"/>
      <c r="C105" s="37"/>
      <c r="D105" s="37"/>
      <c r="E105" s="37"/>
    </row>
    <row r="106" spans="1:5" ht="15">
      <c r="A106" s="37"/>
      <c r="B106" s="37"/>
      <c r="C106" s="37"/>
      <c r="D106" s="37"/>
      <c r="E106" s="37"/>
    </row>
    <row r="107" spans="1:5" ht="15">
      <c r="A107" s="37"/>
      <c r="B107" s="37"/>
      <c r="C107" s="37"/>
      <c r="D107" s="37"/>
      <c r="E107" s="37"/>
    </row>
    <row r="108" spans="1:5" ht="15">
      <c r="A108" s="37"/>
      <c r="B108" s="37"/>
      <c r="C108" s="37"/>
      <c r="D108" s="37"/>
      <c r="E108" s="37"/>
    </row>
    <row r="109" spans="1:5" ht="15">
      <c r="A109" s="37"/>
      <c r="B109" s="37"/>
      <c r="C109" s="37"/>
      <c r="D109" s="37"/>
      <c r="E109" s="37"/>
    </row>
    <row r="110" spans="1:5" ht="15">
      <c r="A110" s="37"/>
      <c r="B110" s="37"/>
      <c r="C110" s="37"/>
      <c r="D110" s="37"/>
      <c r="E110" s="37"/>
    </row>
    <row r="111" spans="1:5" ht="15">
      <c r="A111" s="37"/>
      <c r="B111" s="37"/>
      <c r="C111" s="37"/>
      <c r="D111" s="37"/>
      <c r="E111" s="37"/>
    </row>
    <row r="112" spans="1:5" ht="15">
      <c r="A112" s="37"/>
      <c r="B112" s="37"/>
      <c r="C112" s="37"/>
      <c r="D112" s="37"/>
      <c r="E112" s="37"/>
    </row>
    <row r="113" spans="1:5" ht="15">
      <c r="A113" s="37"/>
      <c r="B113" s="37"/>
      <c r="C113" s="37"/>
      <c r="D113" s="37"/>
      <c r="E113" s="37"/>
    </row>
    <row r="114" spans="1:5" ht="15">
      <c r="A114" s="37"/>
      <c r="B114" s="37"/>
      <c r="C114" s="37"/>
      <c r="D114" s="37"/>
      <c r="E114" s="37"/>
    </row>
    <row r="115" spans="1:5" ht="15">
      <c r="A115" s="37"/>
      <c r="B115" s="37"/>
      <c r="C115" s="37"/>
      <c r="D115" s="37"/>
      <c r="E115" s="37"/>
    </row>
    <row r="116" spans="1:5" ht="15">
      <c r="A116" s="37"/>
      <c r="B116" s="37"/>
      <c r="C116" s="37"/>
      <c r="D116" s="37"/>
      <c r="E116" s="37"/>
    </row>
    <row r="117" spans="1:5" ht="15">
      <c r="A117" s="37"/>
      <c r="B117" s="37"/>
      <c r="C117" s="37"/>
      <c r="D117" s="37"/>
      <c r="E117" s="37"/>
    </row>
    <row r="118" spans="1:5" ht="15">
      <c r="A118" s="37"/>
      <c r="B118" s="37"/>
      <c r="C118" s="37"/>
      <c r="D118" s="37"/>
      <c r="E118" s="37"/>
    </row>
    <row r="119" spans="1:5" ht="15">
      <c r="A119" s="37"/>
      <c r="B119" s="37"/>
      <c r="C119" s="37"/>
      <c r="D119" s="37"/>
      <c r="E119" s="37"/>
    </row>
    <row r="120" spans="1:5" ht="15">
      <c r="A120" s="37"/>
      <c r="B120" s="37"/>
      <c r="C120" s="37"/>
      <c r="D120" s="37"/>
      <c r="E120" s="37"/>
    </row>
    <row r="121" spans="1:5" ht="15">
      <c r="A121" s="37"/>
      <c r="B121" s="37"/>
      <c r="C121" s="37"/>
      <c r="D121" s="37"/>
      <c r="E121" s="37"/>
    </row>
    <row r="122" spans="1:5" ht="12.75">
      <c r="A122" s="38"/>
      <c r="B122" s="38"/>
      <c r="C122" s="38"/>
      <c r="D122" s="38"/>
      <c r="E122" s="38"/>
    </row>
    <row r="123" spans="1:5" ht="12.75">
      <c r="A123" s="38"/>
      <c r="B123" s="38"/>
      <c r="C123" s="38"/>
      <c r="D123" s="38"/>
      <c r="E123" s="38"/>
    </row>
    <row r="124" spans="1:5" ht="12.75">
      <c r="A124" s="38"/>
      <c r="B124" s="38"/>
      <c r="C124" s="38"/>
      <c r="D124" s="38"/>
      <c r="E124" s="38"/>
    </row>
    <row r="125" spans="1:5" ht="12.75">
      <c r="A125" s="38"/>
      <c r="B125" s="38"/>
      <c r="C125" s="38"/>
      <c r="D125" s="38"/>
      <c r="E125" s="38"/>
    </row>
    <row r="126" spans="1:5" ht="12.75">
      <c r="A126" s="38"/>
      <c r="B126" s="38"/>
      <c r="C126" s="38"/>
      <c r="D126" s="38"/>
      <c r="E126" s="38"/>
    </row>
    <row r="127" spans="1:5" ht="12.75">
      <c r="A127" s="38"/>
      <c r="B127" s="38"/>
      <c r="C127" s="38"/>
      <c r="D127" s="38"/>
      <c r="E127" s="38"/>
    </row>
    <row r="128" spans="1:5" ht="12.75">
      <c r="A128" s="38"/>
      <c r="B128" s="38"/>
      <c r="C128" s="38"/>
      <c r="D128" s="38"/>
      <c r="E128" s="38"/>
    </row>
    <row r="129" spans="1:5" ht="12.75">
      <c r="A129" s="38"/>
      <c r="B129" s="38"/>
      <c r="C129" s="38"/>
      <c r="D129" s="38"/>
      <c r="E129" s="38"/>
    </row>
    <row r="130" spans="1:5" ht="12.75">
      <c r="A130" s="38"/>
      <c r="B130" s="38"/>
      <c r="C130" s="38"/>
      <c r="D130" s="38"/>
      <c r="E130" s="38"/>
    </row>
    <row r="131" spans="1:5" ht="12.75">
      <c r="A131" s="38"/>
      <c r="B131" s="38"/>
      <c r="C131" s="38"/>
      <c r="D131" s="38"/>
      <c r="E131" s="38"/>
    </row>
    <row r="132" spans="1:5" ht="12.75">
      <c r="A132" s="38"/>
      <c r="B132" s="38"/>
      <c r="C132" s="38"/>
      <c r="D132" s="38"/>
      <c r="E132" s="38"/>
    </row>
    <row r="133" spans="1:5" ht="12.75">
      <c r="A133" s="38"/>
      <c r="B133" s="38"/>
      <c r="C133" s="38"/>
      <c r="D133" s="38"/>
      <c r="E133" s="38"/>
    </row>
    <row r="134" spans="1:5" ht="12.75">
      <c r="A134" s="38"/>
      <c r="B134" s="38"/>
      <c r="C134" s="38"/>
      <c r="D134" s="38"/>
      <c r="E134" s="38"/>
    </row>
    <row r="135" spans="1:5" ht="12.75">
      <c r="A135" s="38"/>
      <c r="B135" s="38"/>
      <c r="C135" s="38"/>
      <c r="D135" s="38"/>
      <c r="E135" s="38"/>
    </row>
    <row r="136" spans="1:5" ht="12.75">
      <c r="A136" s="38"/>
      <c r="B136" s="38"/>
      <c r="C136" s="38"/>
      <c r="D136" s="38"/>
      <c r="E136" s="38"/>
    </row>
    <row r="137" spans="1:5" ht="12.75">
      <c r="A137" s="38"/>
      <c r="B137" s="38"/>
      <c r="C137" s="38"/>
      <c r="D137" s="38"/>
      <c r="E137" s="38"/>
    </row>
    <row r="138" spans="1:5" ht="12.75">
      <c r="A138" s="38"/>
      <c r="B138" s="38"/>
      <c r="C138" s="38"/>
      <c r="D138" s="38"/>
      <c r="E138" s="38"/>
    </row>
    <row r="139" spans="1:5" ht="12.75">
      <c r="A139" s="38"/>
      <c r="B139" s="38"/>
      <c r="C139" s="38"/>
      <c r="D139" s="38"/>
      <c r="E139" s="38"/>
    </row>
    <row r="140" spans="1:5" ht="12.75">
      <c r="A140" s="38"/>
      <c r="B140" s="38"/>
      <c r="C140" s="38"/>
      <c r="D140" s="38"/>
      <c r="E140" s="38"/>
    </row>
    <row r="141" spans="1:5" ht="12.75">
      <c r="A141" s="21"/>
      <c r="B141" s="21"/>
      <c r="C141" s="21"/>
      <c r="D141" s="21"/>
      <c r="E141" s="21"/>
    </row>
    <row r="142" spans="1:5" ht="12.75">
      <c r="A142" s="21"/>
      <c r="B142" s="21"/>
      <c r="C142" s="21"/>
      <c r="D142" s="21"/>
      <c r="E142" s="21"/>
    </row>
    <row r="143" spans="1:5" ht="12.75">
      <c r="A143" s="21"/>
      <c r="B143" s="21"/>
      <c r="C143" s="21"/>
      <c r="D143" s="21"/>
      <c r="E143" s="21"/>
    </row>
    <row r="144" spans="1:5" ht="12.75">
      <c r="A144" s="21"/>
      <c r="B144" s="21"/>
      <c r="C144" s="21"/>
      <c r="D144" s="21"/>
      <c r="E144" s="21"/>
    </row>
    <row r="145" spans="1:5" ht="12.75">
      <c r="A145" s="21"/>
      <c r="B145" s="21"/>
      <c r="C145" s="21"/>
      <c r="D145" s="21"/>
      <c r="E145" s="21"/>
    </row>
    <row r="146" spans="1:5" ht="12.75">
      <c r="A146" s="21"/>
      <c r="B146" s="21"/>
      <c r="C146" s="21"/>
      <c r="D146" s="21"/>
      <c r="E146" s="21"/>
    </row>
    <row r="147" spans="1:5" ht="12.75">
      <c r="A147" s="21"/>
      <c r="B147" s="21"/>
      <c r="C147" s="21"/>
      <c r="D147" s="21"/>
      <c r="E147" s="21"/>
    </row>
    <row r="148" spans="1:5" ht="12.75">
      <c r="A148" s="21"/>
      <c r="B148" s="21"/>
      <c r="C148" s="21"/>
      <c r="D148" s="21"/>
      <c r="E148" s="21"/>
    </row>
    <row r="149" spans="1:5" ht="12.75">
      <c r="A149" s="21"/>
      <c r="B149" s="21"/>
      <c r="C149" s="21"/>
      <c r="D149" s="21"/>
      <c r="E149" s="21"/>
    </row>
    <row r="150" spans="1:5" ht="12.75">
      <c r="A150" s="21"/>
      <c r="B150" s="21"/>
      <c r="C150" s="21"/>
      <c r="D150" s="21"/>
      <c r="E150" s="21"/>
    </row>
    <row r="151" spans="1:5" ht="12.75">
      <c r="A151" s="21"/>
      <c r="B151" s="21"/>
      <c r="C151" s="21"/>
      <c r="D151" s="21"/>
      <c r="E151" s="21"/>
    </row>
    <row r="152" spans="1:5" ht="12.75">
      <c r="A152" s="21"/>
      <c r="B152" s="21"/>
      <c r="C152" s="21"/>
      <c r="D152" s="21"/>
      <c r="E152" s="21"/>
    </row>
    <row r="153" spans="1:5" ht="12.75">
      <c r="A153" s="21"/>
      <c r="B153" s="21"/>
      <c r="C153" s="21"/>
      <c r="D153" s="21"/>
      <c r="E153" s="21"/>
    </row>
    <row r="154" spans="1:5" ht="12.75">
      <c r="A154" s="21"/>
      <c r="B154" s="21"/>
      <c r="C154" s="21"/>
      <c r="D154" s="21"/>
      <c r="E154" s="21"/>
    </row>
    <row r="155" spans="1:5" ht="12.75">
      <c r="A155" s="21"/>
      <c r="B155" s="21"/>
      <c r="C155" s="21"/>
      <c r="D155" s="21"/>
      <c r="E155" s="21"/>
    </row>
    <row r="156" spans="1:5" ht="12.75">
      <c r="A156" s="21"/>
      <c r="B156" s="21"/>
      <c r="C156" s="21"/>
      <c r="D156" s="21"/>
      <c r="E156" s="21"/>
    </row>
    <row r="157" spans="1:5" ht="12.75">
      <c r="A157" s="21"/>
      <c r="B157" s="21"/>
      <c r="C157" s="21"/>
      <c r="D157" s="21"/>
      <c r="E157" s="21"/>
    </row>
    <row r="158" spans="1:5" ht="12.75">
      <c r="A158" s="21"/>
      <c r="B158" s="21"/>
      <c r="C158" s="21"/>
      <c r="D158" s="21"/>
      <c r="E158" s="21"/>
    </row>
    <row r="159" spans="1:5" ht="12.75">
      <c r="A159" s="21"/>
      <c r="B159" s="21"/>
      <c r="C159" s="21"/>
      <c r="D159" s="21"/>
      <c r="E159" s="21"/>
    </row>
    <row r="160" spans="1:5" ht="12.75">
      <c r="A160" s="21"/>
      <c r="B160" s="21"/>
      <c r="C160" s="21"/>
      <c r="D160" s="21"/>
      <c r="E160" s="21"/>
    </row>
    <row r="161" spans="1:5" ht="12.75">
      <c r="A161" s="21"/>
      <c r="B161" s="21"/>
      <c r="C161" s="21"/>
      <c r="D161" s="21"/>
      <c r="E161" s="21"/>
    </row>
    <row r="162" spans="1:5" ht="12.75">
      <c r="A162" s="21"/>
      <c r="B162" s="21"/>
      <c r="C162" s="21"/>
      <c r="D162" s="21"/>
      <c r="E162" s="21"/>
    </row>
    <row r="163" spans="1:5" ht="12.75">
      <c r="A163" s="21"/>
      <c r="B163" s="21"/>
      <c r="C163" s="21"/>
      <c r="D163" s="21"/>
      <c r="E163" s="21"/>
    </row>
    <row r="164" spans="1:5" ht="12.75">
      <c r="A164" s="21"/>
      <c r="B164" s="21"/>
      <c r="C164" s="21"/>
      <c r="D164" s="21"/>
      <c r="E164" s="21"/>
    </row>
    <row r="165" spans="1:5" ht="12.75">
      <c r="A165" s="21"/>
      <c r="B165" s="21"/>
      <c r="C165" s="21"/>
      <c r="D165" s="21"/>
      <c r="E165" s="21"/>
    </row>
    <row r="166" spans="1:5" ht="12.75">
      <c r="A166" s="21"/>
      <c r="B166" s="21"/>
      <c r="C166" s="21"/>
      <c r="D166" s="21"/>
      <c r="E166" s="21"/>
    </row>
    <row r="167" spans="1:5" ht="12.75">
      <c r="A167" s="21"/>
      <c r="B167" s="21"/>
      <c r="C167" s="21"/>
      <c r="D167" s="21"/>
      <c r="E167" s="21"/>
    </row>
    <row r="168" spans="1:5" ht="12.75">
      <c r="A168" s="21"/>
      <c r="B168" s="21"/>
      <c r="C168" s="21"/>
      <c r="D168" s="21"/>
      <c r="E168" s="21"/>
    </row>
    <row r="169" spans="1:5" ht="12.75">
      <c r="A169" s="21"/>
      <c r="B169" s="21"/>
      <c r="C169" s="21"/>
      <c r="D169" s="21"/>
      <c r="E169" s="21"/>
    </row>
    <row r="170" spans="1:5" ht="12.75">
      <c r="A170" s="21"/>
      <c r="B170" s="21"/>
      <c r="C170" s="21"/>
      <c r="D170" s="21"/>
      <c r="E170" s="21"/>
    </row>
    <row r="171" spans="1:5" ht="12.75">
      <c r="A171" s="21"/>
      <c r="B171" s="21"/>
      <c r="C171" s="21"/>
      <c r="D171" s="21"/>
      <c r="E171" s="21"/>
    </row>
    <row r="172" spans="1:5" ht="12.75">
      <c r="A172" s="21"/>
      <c r="B172" s="21"/>
      <c r="C172" s="21"/>
      <c r="D172" s="21"/>
      <c r="E172" s="21"/>
    </row>
    <row r="173" spans="1:5" ht="12.75">
      <c r="A173" s="21"/>
      <c r="B173" s="21"/>
      <c r="C173" s="21"/>
      <c r="D173" s="21"/>
      <c r="E173" s="21"/>
    </row>
    <row r="174" spans="1:5" ht="12.75">
      <c r="A174" s="21"/>
      <c r="B174" s="21"/>
      <c r="C174" s="21"/>
      <c r="D174" s="21"/>
      <c r="E174" s="21"/>
    </row>
    <row r="175" spans="1:5" ht="12.75">
      <c r="A175" s="21"/>
      <c r="B175" s="21"/>
      <c r="C175" s="21"/>
      <c r="D175" s="21"/>
      <c r="E175" s="21"/>
    </row>
    <row r="176" spans="1:5" ht="12.75">
      <c r="A176" s="21"/>
      <c r="B176" s="21"/>
      <c r="C176" s="21"/>
      <c r="D176" s="21"/>
      <c r="E176" s="21"/>
    </row>
    <row r="177" spans="1:5" ht="12.75">
      <c r="A177" s="21"/>
      <c r="B177" s="21"/>
      <c r="C177" s="21"/>
      <c r="D177" s="21"/>
      <c r="E177" s="21"/>
    </row>
    <row r="178" spans="1:5" ht="12.75">
      <c r="A178" s="21"/>
      <c r="B178" s="21"/>
      <c r="C178" s="21"/>
      <c r="D178" s="21"/>
      <c r="E178" s="21"/>
    </row>
    <row r="179" spans="1:5" ht="12.75">
      <c r="A179" s="21"/>
      <c r="B179" s="21"/>
      <c r="C179" s="21"/>
      <c r="D179" s="21"/>
      <c r="E179" s="21"/>
    </row>
    <row r="180" spans="1:5" ht="12.75">
      <c r="A180" s="21"/>
      <c r="B180" s="21"/>
      <c r="C180" s="21"/>
      <c r="D180" s="21"/>
      <c r="E180" s="21"/>
    </row>
    <row r="181" spans="1:5" ht="12.75">
      <c r="A181" s="21"/>
      <c r="B181" s="21"/>
      <c r="C181" s="21"/>
      <c r="D181" s="21"/>
      <c r="E181" s="21"/>
    </row>
    <row r="182" spans="1:5" ht="12.75">
      <c r="A182" s="21"/>
      <c r="B182" s="21"/>
      <c r="C182" s="21"/>
      <c r="D182" s="21"/>
      <c r="E182" s="21"/>
    </row>
    <row r="183" spans="1:5" ht="12.75">
      <c r="A183" s="21"/>
      <c r="B183" s="21"/>
      <c r="C183" s="21"/>
      <c r="D183" s="21"/>
      <c r="E183" s="21"/>
    </row>
  </sheetData>
  <sheetProtection selectLockedCells="1" selectUnlockedCells="1"/>
  <mergeCells count="6">
    <mergeCell ref="C5:D5"/>
    <mergeCell ref="A7:E7"/>
    <mergeCell ref="A8:E8"/>
    <mergeCell ref="A9:E9"/>
    <mergeCell ref="A11:B11"/>
    <mergeCell ref="A83:B83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3.125" style="5" customWidth="1"/>
    <col min="2" max="2" width="9.25390625" style="5" customWidth="1"/>
    <col min="3" max="3" width="56.875" style="41" customWidth="1"/>
    <col min="4" max="4" width="11.25390625" style="5" customWidth="1"/>
  </cols>
  <sheetData>
    <row r="1" spans="3:4" ht="15">
      <c r="C1" s="185"/>
      <c r="D1" s="186" t="s">
        <v>178</v>
      </c>
    </row>
    <row r="2" spans="3:4" ht="15">
      <c r="C2" s="185"/>
      <c r="D2" s="186" t="s">
        <v>1</v>
      </c>
    </row>
    <row r="3" spans="3:4" ht="15">
      <c r="C3" s="185"/>
      <c r="D3" s="186" t="s">
        <v>2</v>
      </c>
    </row>
    <row r="4" spans="3:4" ht="15">
      <c r="C4" s="185"/>
      <c r="D4" s="186" t="s">
        <v>662</v>
      </c>
    </row>
    <row r="5" ht="15">
      <c r="D5"/>
    </row>
    <row r="6" ht="15">
      <c r="D6" s="2"/>
    </row>
    <row r="7" spans="1:4" ht="45" customHeight="1">
      <c r="A7" s="228" t="s">
        <v>179</v>
      </c>
      <c r="B7" s="228"/>
      <c r="C7" s="228"/>
      <c r="D7" s="228"/>
    </row>
    <row r="8" spans="1:4" ht="15" customHeight="1">
      <c r="A8" s="42"/>
      <c r="B8" s="42"/>
      <c r="C8" s="43"/>
      <c r="D8" s="42"/>
    </row>
    <row r="9" spans="1:4" ht="15">
      <c r="A9" s="44"/>
      <c r="B9" s="44"/>
      <c r="C9" s="45"/>
      <c r="D9" s="2"/>
    </row>
    <row r="10" spans="1:4" ht="51" customHeight="1">
      <c r="A10" s="46" t="s">
        <v>180</v>
      </c>
      <c r="B10" s="46" t="s">
        <v>181</v>
      </c>
      <c r="C10" s="46" t="s">
        <v>182</v>
      </c>
      <c r="D10" s="17" t="s">
        <v>183</v>
      </c>
    </row>
    <row r="11" spans="1:4" s="49" customFormat="1" ht="42.75">
      <c r="A11" s="187" t="s">
        <v>184</v>
      </c>
      <c r="B11" s="187"/>
      <c r="C11" s="188" t="s">
        <v>185</v>
      </c>
      <c r="D11" s="192">
        <f>D12+D14+D16+D18+D20+D22+D24+D26</f>
        <v>1235.71577</v>
      </c>
    </row>
    <row r="12" spans="1:4" s="52" customFormat="1" ht="28.5">
      <c r="A12" s="50" t="s">
        <v>186</v>
      </c>
      <c r="B12" s="50"/>
      <c r="C12" s="51" t="s">
        <v>187</v>
      </c>
      <c r="D12" s="155">
        <f>D13</f>
        <v>1162.41968</v>
      </c>
    </row>
    <row r="13" spans="1:4" s="52" customFormat="1" ht="30">
      <c r="A13" s="53"/>
      <c r="B13" s="53" t="s">
        <v>188</v>
      </c>
      <c r="C13" s="54" t="s">
        <v>189</v>
      </c>
      <c r="D13" s="55">
        <f>195+266.5+340.91968+200+160</f>
        <v>1162.41968</v>
      </c>
    </row>
    <row r="14" spans="1:4" s="52" customFormat="1" ht="28.5">
      <c r="A14" s="50" t="s">
        <v>190</v>
      </c>
      <c r="B14" s="50"/>
      <c r="C14" s="51" t="s">
        <v>191</v>
      </c>
      <c r="D14" s="155">
        <f>D15</f>
        <v>10</v>
      </c>
    </row>
    <row r="15" spans="1:4" s="52" customFormat="1" ht="30">
      <c r="A15" s="53"/>
      <c r="B15" s="53" t="s">
        <v>188</v>
      </c>
      <c r="C15" s="54" t="s">
        <v>189</v>
      </c>
      <c r="D15" s="55">
        <v>10</v>
      </c>
    </row>
    <row r="16" spans="1:4" s="52" customFormat="1" ht="28.5">
      <c r="A16" s="50" t="s">
        <v>192</v>
      </c>
      <c r="B16" s="50"/>
      <c r="C16" s="51" t="s">
        <v>193</v>
      </c>
      <c r="D16" s="155">
        <f>D17</f>
        <v>10</v>
      </c>
    </row>
    <row r="17" spans="1:4" s="52" customFormat="1" ht="30">
      <c r="A17" s="53"/>
      <c r="B17" s="53" t="s">
        <v>188</v>
      </c>
      <c r="C17" s="54" t="s">
        <v>189</v>
      </c>
      <c r="D17" s="55">
        <v>10</v>
      </c>
    </row>
    <row r="18" spans="1:4" s="52" customFormat="1" ht="42.75">
      <c r="A18" s="50" t="s">
        <v>194</v>
      </c>
      <c r="B18" s="50"/>
      <c r="C18" s="51" t="s">
        <v>195</v>
      </c>
      <c r="D18" s="155">
        <f>D19</f>
        <v>10</v>
      </c>
    </row>
    <row r="19" spans="1:4" s="52" customFormat="1" ht="30">
      <c r="A19" s="53"/>
      <c r="B19" s="53" t="s">
        <v>188</v>
      </c>
      <c r="C19" s="54" t="s">
        <v>189</v>
      </c>
      <c r="D19" s="55">
        <v>10</v>
      </c>
    </row>
    <row r="20" spans="1:4" s="52" customFormat="1" ht="28.5">
      <c r="A20" s="50" t="s">
        <v>196</v>
      </c>
      <c r="B20" s="50"/>
      <c r="C20" s="51" t="s">
        <v>197</v>
      </c>
      <c r="D20" s="155">
        <f>D21</f>
        <v>10</v>
      </c>
    </row>
    <row r="21" spans="1:4" s="52" customFormat="1" ht="30">
      <c r="A21" s="53"/>
      <c r="B21" s="53" t="s">
        <v>188</v>
      </c>
      <c r="C21" s="54" t="s">
        <v>189</v>
      </c>
      <c r="D21" s="55">
        <v>10</v>
      </c>
    </row>
    <row r="22" spans="1:4" s="52" customFormat="1" ht="28.5">
      <c r="A22" s="50" t="s">
        <v>198</v>
      </c>
      <c r="B22" s="50"/>
      <c r="C22" s="51" t="s">
        <v>199</v>
      </c>
      <c r="D22" s="155">
        <f>D23</f>
        <v>10</v>
      </c>
    </row>
    <row r="23" spans="1:4" s="52" customFormat="1" ht="30">
      <c r="A23" s="53"/>
      <c r="B23" s="53" t="s">
        <v>188</v>
      </c>
      <c r="C23" s="54" t="s">
        <v>189</v>
      </c>
      <c r="D23" s="55">
        <v>10</v>
      </c>
    </row>
    <row r="24" spans="1:4" s="52" customFormat="1" ht="14.25">
      <c r="A24" s="50" t="s">
        <v>200</v>
      </c>
      <c r="B24" s="50"/>
      <c r="C24" s="51" t="s">
        <v>201</v>
      </c>
      <c r="D24" s="155">
        <f>D25</f>
        <v>10</v>
      </c>
    </row>
    <row r="25" spans="1:4" s="52" customFormat="1" ht="30">
      <c r="A25" s="53"/>
      <c r="B25" s="53" t="s">
        <v>188</v>
      </c>
      <c r="C25" s="54" t="s">
        <v>189</v>
      </c>
      <c r="D25" s="55">
        <v>10</v>
      </c>
    </row>
    <row r="26" spans="1:4" s="40" customFormat="1" ht="85.5">
      <c r="A26" s="50" t="s">
        <v>202</v>
      </c>
      <c r="B26" s="50"/>
      <c r="C26" s="51" t="s">
        <v>203</v>
      </c>
      <c r="D26" s="155">
        <f>D27</f>
        <v>13.29609</v>
      </c>
    </row>
    <row r="27" spans="1:4" s="52" customFormat="1" ht="30">
      <c r="A27" s="53"/>
      <c r="B27" s="53" t="s">
        <v>188</v>
      </c>
      <c r="C27" s="54" t="s">
        <v>189</v>
      </c>
      <c r="D27" s="98">
        <f>14.96609-1.67</f>
        <v>13.29609</v>
      </c>
    </row>
    <row r="28" spans="1:4" s="52" customFormat="1" ht="42.75">
      <c r="A28" s="187" t="s">
        <v>204</v>
      </c>
      <c r="B28" s="187"/>
      <c r="C28" s="188" t="s">
        <v>205</v>
      </c>
      <c r="D28" s="189">
        <f>D29+D31</f>
        <v>0</v>
      </c>
    </row>
    <row r="29" spans="1:4" s="40" customFormat="1" ht="42.75">
      <c r="A29" s="50" t="s">
        <v>206</v>
      </c>
      <c r="B29" s="50"/>
      <c r="C29" s="51" t="s">
        <v>207</v>
      </c>
      <c r="D29" s="155">
        <f>D30</f>
        <v>0</v>
      </c>
    </row>
    <row r="30" spans="1:4" s="52" customFormat="1" ht="30">
      <c r="A30" s="53"/>
      <c r="B30" s="53" t="s">
        <v>188</v>
      </c>
      <c r="C30" s="54" t="s">
        <v>189</v>
      </c>
      <c r="D30" s="55">
        <v>0</v>
      </c>
    </row>
    <row r="31" spans="1:4" s="40" customFormat="1" ht="57">
      <c r="A31" s="50" t="s">
        <v>208</v>
      </c>
      <c r="B31" s="50"/>
      <c r="C31" s="51" t="s">
        <v>209</v>
      </c>
      <c r="D31" s="155">
        <f>D32</f>
        <v>0</v>
      </c>
    </row>
    <row r="32" spans="1:4" s="52" customFormat="1" ht="30">
      <c r="A32" s="53"/>
      <c r="B32" s="53" t="s">
        <v>188</v>
      </c>
      <c r="C32" s="54" t="s">
        <v>189</v>
      </c>
      <c r="D32" s="55">
        <v>0</v>
      </c>
    </row>
    <row r="33" spans="1:4" s="40" customFormat="1" ht="42.75">
      <c r="A33" s="187" t="s">
        <v>210</v>
      </c>
      <c r="B33" s="187"/>
      <c r="C33" s="188" t="s">
        <v>211</v>
      </c>
      <c r="D33" s="189">
        <f>D34+D36+D38+D40+D42+D44+D46+D48+D50+D52+D54+D56+D58</f>
        <v>1808.85</v>
      </c>
    </row>
    <row r="34" spans="1:4" s="40" customFormat="1" ht="28.5">
      <c r="A34" s="50" t="s">
        <v>212</v>
      </c>
      <c r="B34" s="50"/>
      <c r="C34" s="51" t="s">
        <v>213</v>
      </c>
      <c r="D34" s="155">
        <f>D35</f>
        <v>514.6</v>
      </c>
    </row>
    <row r="35" spans="1:4" s="52" customFormat="1" ht="30">
      <c r="A35" s="53"/>
      <c r="B35" s="53" t="s">
        <v>214</v>
      </c>
      <c r="C35" s="8" t="s">
        <v>215</v>
      </c>
      <c r="D35" s="55">
        <v>514.6</v>
      </c>
    </row>
    <row r="36" spans="1:4" s="40" customFormat="1" ht="28.5">
      <c r="A36" s="50" t="s">
        <v>216</v>
      </c>
      <c r="B36" s="50"/>
      <c r="C36" s="51" t="s">
        <v>217</v>
      </c>
      <c r="D36" s="155">
        <f>D37</f>
        <v>105</v>
      </c>
    </row>
    <row r="37" spans="1:4" s="52" customFormat="1" ht="30">
      <c r="A37" s="53"/>
      <c r="B37" s="53" t="s">
        <v>214</v>
      </c>
      <c r="C37" s="8" t="s">
        <v>215</v>
      </c>
      <c r="D37" s="55">
        <f>240.9-135.9</f>
        <v>105</v>
      </c>
    </row>
    <row r="38" spans="1:4" s="40" customFormat="1" ht="28.5">
      <c r="A38" s="50" t="s">
        <v>218</v>
      </c>
      <c r="B38" s="50"/>
      <c r="C38" s="51" t="s">
        <v>219</v>
      </c>
      <c r="D38" s="155">
        <f>D39</f>
        <v>36</v>
      </c>
    </row>
    <row r="39" spans="1:4" s="52" customFormat="1" ht="30">
      <c r="A39" s="53"/>
      <c r="B39" s="53" t="s">
        <v>214</v>
      </c>
      <c r="C39" s="8" t="s">
        <v>215</v>
      </c>
      <c r="D39" s="55">
        <v>36</v>
      </c>
    </row>
    <row r="40" spans="1:4" s="40" customFormat="1" ht="57">
      <c r="A40" s="50" t="s">
        <v>220</v>
      </c>
      <c r="B40" s="50"/>
      <c r="C40" s="51" t="s">
        <v>221</v>
      </c>
      <c r="D40" s="155">
        <f>D41</f>
        <v>174.25</v>
      </c>
    </row>
    <row r="41" spans="1:4" s="52" customFormat="1" ht="30">
      <c r="A41" s="53"/>
      <c r="B41" s="53" t="s">
        <v>214</v>
      </c>
      <c r="C41" s="8" t="s">
        <v>215</v>
      </c>
      <c r="D41" s="97">
        <f>133.25+41</f>
        <v>174.25</v>
      </c>
    </row>
    <row r="42" spans="1:4" s="40" customFormat="1" ht="28.5">
      <c r="A42" s="50" t="s">
        <v>222</v>
      </c>
      <c r="B42" s="50"/>
      <c r="C42" s="51" t="s">
        <v>223</v>
      </c>
      <c r="D42" s="155">
        <f>D43</f>
        <v>271.8</v>
      </c>
    </row>
    <row r="43" spans="1:4" s="52" customFormat="1" ht="30">
      <c r="A43" s="53"/>
      <c r="B43" s="53" t="s">
        <v>214</v>
      </c>
      <c r="C43" s="8" t="s">
        <v>215</v>
      </c>
      <c r="D43" s="97">
        <v>271.8</v>
      </c>
    </row>
    <row r="44" spans="1:4" s="40" customFormat="1" ht="28.5">
      <c r="A44" s="50" t="s">
        <v>224</v>
      </c>
      <c r="B44" s="50"/>
      <c r="C44" s="51" t="s">
        <v>225</v>
      </c>
      <c r="D44" s="155">
        <f>D45</f>
        <v>2.3</v>
      </c>
    </row>
    <row r="45" spans="1:4" s="52" customFormat="1" ht="30">
      <c r="A45" s="53"/>
      <c r="B45" s="53" t="s">
        <v>214</v>
      </c>
      <c r="C45" s="8" t="s">
        <v>215</v>
      </c>
      <c r="D45" s="97">
        <v>2.3</v>
      </c>
    </row>
    <row r="46" spans="1:4" s="40" customFormat="1" ht="28.5">
      <c r="A46" s="50" t="s">
        <v>226</v>
      </c>
      <c r="B46" s="50"/>
      <c r="C46" s="51" t="s">
        <v>227</v>
      </c>
      <c r="D46" s="155">
        <f>D47</f>
        <v>0</v>
      </c>
    </row>
    <row r="47" spans="1:4" s="52" customFormat="1" ht="30">
      <c r="A47" s="53"/>
      <c r="B47" s="53" t="s">
        <v>214</v>
      </c>
      <c r="C47" s="8" t="s">
        <v>215</v>
      </c>
      <c r="D47" s="97">
        <v>0</v>
      </c>
    </row>
    <row r="48" spans="1:4" s="40" customFormat="1" ht="14.25">
      <c r="A48" s="50" t="s">
        <v>228</v>
      </c>
      <c r="B48" s="50"/>
      <c r="C48" s="51" t="s">
        <v>229</v>
      </c>
      <c r="D48" s="155">
        <f>D49</f>
        <v>0</v>
      </c>
    </row>
    <row r="49" spans="1:4" s="40" customFormat="1" ht="30">
      <c r="A49" s="50"/>
      <c r="B49" s="53" t="s">
        <v>214</v>
      </c>
      <c r="C49" s="8" t="s">
        <v>215</v>
      </c>
      <c r="D49" s="97">
        <v>0</v>
      </c>
    </row>
    <row r="50" spans="1:4" s="40" customFormat="1" ht="14.25">
      <c r="A50" s="50" t="s">
        <v>230</v>
      </c>
      <c r="B50" s="50"/>
      <c r="C50" s="51" t="s">
        <v>231</v>
      </c>
      <c r="D50" s="155">
        <f>D51</f>
        <v>22.1</v>
      </c>
    </row>
    <row r="51" spans="1:4" s="40" customFormat="1" ht="30">
      <c r="A51" s="50"/>
      <c r="B51" s="53" t="s">
        <v>214</v>
      </c>
      <c r="C51" s="8" t="s">
        <v>215</v>
      </c>
      <c r="D51" s="55">
        <v>22.1</v>
      </c>
    </row>
    <row r="52" spans="1:4" s="40" customFormat="1" ht="28.5">
      <c r="A52" s="50" t="s">
        <v>232</v>
      </c>
      <c r="B52" s="50"/>
      <c r="C52" s="51" t="s">
        <v>233</v>
      </c>
      <c r="D52" s="155">
        <f>D53</f>
        <v>147.6</v>
      </c>
    </row>
    <row r="53" spans="1:4" s="40" customFormat="1" ht="30">
      <c r="A53" s="50"/>
      <c r="B53" s="53" t="s">
        <v>214</v>
      </c>
      <c r="C53" s="8" t="s">
        <v>215</v>
      </c>
      <c r="D53" s="55">
        <v>147.6</v>
      </c>
    </row>
    <row r="54" spans="1:4" s="40" customFormat="1" ht="42.75">
      <c r="A54" s="50" t="s">
        <v>234</v>
      </c>
      <c r="B54" s="50"/>
      <c r="C54" s="51" t="s">
        <v>235</v>
      </c>
      <c r="D54" s="155">
        <f>D55</f>
        <v>119</v>
      </c>
    </row>
    <row r="55" spans="1:4" s="40" customFormat="1" ht="30">
      <c r="A55" s="50"/>
      <c r="B55" s="53" t="s">
        <v>214</v>
      </c>
      <c r="C55" s="8" t="s">
        <v>215</v>
      </c>
      <c r="D55" s="55">
        <v>119</v>
      </c>
    </row>
    <row r="56" spans="1:4" s="40" customFormat="1" ht="57">
      <c r="A56" s="50" t="s">
        <v>236</v>
      </c>
      <c r="B56" s="50"/>
      <c r="C56" s="51" t="s">
        <v>237</v>
      </c>
      <c r="D56" s="155">
        <f>D57</f>
        <v>357</v>
      </c>
    </row>
    <row r="57" spans="1:4" s="40" customFormat="1" ht="30">
      <c r="A57" s="50"/>
      <c r="B57" s="53" t="s">
        <v>214</v>
      </c>
      <c r="C57" s="8" t="s">
        <v>215</v>
      </c>
      <c r="D57" s="55">
        <f>331.5+25.5</f>
        <v>357</v>
      </c>
    </row>
    <row r="58" spans="1:4" s="40" customFormat="1" ht="31.5">
      <c r="A58" s="182" t="s">
        <v>603</v>
      </c>
      <c r="B58" s="182"/>
      <c r="C58" s="183" t="s">
        <v>604</v>
      </c>
      <c r="D58" s="55">
        <f>D59</f>
        <v>59.19999999999999</v>
      </c>
    </row>
    <row r="59" spans="1:4" s="40" customFormat="1" ht="30">
      <c r="A59" s="182"/>
      <c r="B59" s="182" t="s">
        <v>214</v>
      </c>
      <c r="C59" s="8" t="s">
        <v>215</v>
      </c>
      <c r="D59" s="98">
        <f>246.7-187.5</f>
        <v>59.19999999999999</v>
      </c>
    </row>
    <row r="60" spans="1:4" s="40" customFormat="1" ht="42.75">
      <c r="A60" s="47" t="s">
        <v>238</v>
      </c>
      <c r="B60" s="47"/>
      <c r="C60" s="48" t="s">
        <v>239</v>
      </c>
      <c r="D60" s="156">
        <f>D61+D63+D65+D67+D69</f>
        <v>356.409</v>
      </c>
    </row>
    <row r="61" spans="1:4" s="40" customFormat="1" ht="28.5">
      <c r="A61" s="50" t="s">
        <v>240</v>
      </c>
      <c r="B61" s="50"/>
      <c r="C61" s="56" t="s">
        <v>241</v>
      </c>
      <c r="D61" s="155">
        <f>D62</f>
        <v>7.9</v>
      </c>
    </row>
    <row r="62" spans="1:4" s="52" customFormat="1" ht="30">
      <c r="A62" s="53"/>
      <c r="B62" s="53" t="s">
        <v>214</v>
      </c>
      <c r="C62" s="8" t="s">
        <v>215</v>
      </c>
      <c r="D62" s="55">
        <v>7.9</v>
      </c>
    </row>
    <row r="63" spans="1:4" s="40" customFormat="1" ht="57">
      <c r="A63" s="112" t="s">
        <v>242</v>
      </c>
      <c r="B63" s="112"/>
      <c r="C63" s="121" t="s">
        <v>243</v>
      </c>
      <c r="D63" s="157">
        <f>D64</f>
        <v>288.509</v>
      </c>
    </row>
    <row r="64" spans="1:4" s="52" customFormat="1" ht="30">
      <c r="A64" s="108" t="s">
        <v>244</v>
      </c>
      <c r="B64" s="108" t="s">
        <v>214</v>
      </c>
      <c r="C64" s="118" t="s">
        <v>215</v>
      </c>
      <c r="D64" s="125">
        <v>288.509</v>
      </c>
    </row>
    <row r="65" spans="1:4" s="40" customFormat="1" ht="42.75">
      <c r="A65" s="50" t="s">
        <v>245</v>
      </c>
      <c r="B65" s="50"/>
      <c r="C65" s="56" t="s">
        <v>246</v>
      </c>
      <c r="D65" s="155">
        <f>D66</f>
        <v>0</v>
      </c>
    </row>
    <row r="66" spans="1:4" s="52" customFormat="1" ht="30">
      <c r="A66" s="53"/>
      <c r="B66" s="53" t="s">
        <v>214</v>
      </c>
      <c r="C66" s="8" t="s">
        <v>215</v>
      </c>
      <c r="D66" s="55">
        <v>0</v>
      </c>
    </row>
    <row r="67" spans="1:4" s="40" customFormat="1" ht="42.75">
      <c r="A67" s="50" t="s">
        <v>247</v>
      </c>
      <c r="B67" s="50"/>
      <c r="C67" s="56" t="s">
        <v>248</v>
      </c>
      <c r="D67" s="155">
        <f>D68</f>
        <v>0</v>
      </c>
    </row>
    <row r="68" spans="1:4" s="52" customFormat="1" ht="30">
      <c r="A68" s="53"/>
      <c r="B68" s="53" t="s">
        <v>214</v>
      </c>
      <c r="C68" s="8" t="s">
        <v>215</v>
      </c>
      <c r="D68" s="55">
        <v>0</v>
      </c>
    </row>
    <row r="69" spans="1:4" s="40" customFormat="1" ht="28.5">
      <c r="A69" s="50" t="s">
        <v>249</v>
      </c>
      <c r="B69" s="50"/>
      <c r="C69" s="56" t="s">
        <v>250</v>
      </c>
      <c r="D69" s="155">
        <f>D70</f>
        <v>60</v>
      </c>
    </row>
    <row r="70" spans="1:4" s="52" customFormat="1" ht="15">
      <c r="A70" s="53"/>
      <c r="B70" s="53">
        <v>800</v>
      </c>
      <c r="C70" s="54" t="s">
        <v>251</v>
      </c>
      <c r="D70" s="55">
        <v>60</v>
      </c>
    </row>
    <row r="71" spans="1:4" s="190" customFormat="1" ht="57">
      <c r="A71" s="187" t="s">
        <v>252</v>
      </c>
      <c r="B71" s="187"/>
      <c r="C71" s="188" t="s">
        <v>253</v>
      </c>
      <c r="D71" s="189">
        <f>D72+D74+D76+D78</f>
        <v>98.3856</v>
      </c>
    </row>
    <row r="72" spans="1:4" s="40" customFormat="1" ht="28.5" customHeight="1">
      <c r="A72" s="50" t="s">
        <v>254</v>
      </c>
      <c r="B72" s="50"/>
      <c r="C72" s="56" t="s">
        <v>255</v>
      </c>
      <c r="D72" s="155">
        <f>D73</f>
        <v>72</v>
      </c>
    </row>
    <row r="73" spans="1:4" s="52" customFormat="1" ht="30">
      <c r="A73" s="53"/>
      <c r="B73" s="53" t="s">
        <v>214</v>
      </c>
      <c r="C73" s="8" t="s">
        <v>215</v>
      </c>
      <c r="D73" s="55">
        <v>72</v>
      </c>
    </row>
    <row r="74" spans="1:4" s="40" customFormat="1" ht="28.5">
      <c r="A74" s="50" t="s">
        <v>256</v>
      </c>
      <c r="B74" s="50"/>
      <c r="C74" s="56" t="s">
        <v>257</v>
      </c>
      <c r="D74" s="155">
        <f>D75</f>
        <v>5</v>
      </c>
    </row>
    <row r="75" spans="1:4" s="52" customFormat="1" ht="30">
      <c r="A75" s="53"/>
      <c r="B75" s="53" t="s">
        <v>214</v>
      </c>
      <c r="C75" s="8" t="s">
        <v>215</v>
      </c>
      <c r="D75" s="55">
        <v>5</v>
      </c>
    </row>
    <row r="76" spans="1:4" s="40" customFormat="1" ht="28.5">
      <c r="A76" s="50" t="s">
        <v>258</v>
      </c>
      <c r="B76" s="50"/>
      <c r="C76" s="56" t="s">
        <v>259</v>
      </c>
      <c r="D76" s="155">
        <f>D77</f>
        <v>5</v>
      </c>
    </row>
    <row r="77" spans="1:4" s="52" customFormat="1" ht="30">
      <c r="A77" s="53"/>
      <c r="B77" s="53" t="s">
        <v>214</v>
      </c>
      <c r="C77" s="8" t="s">
        <v>215</v>
      </c>
      <c r="D77" s="55">
        <v>5</v>
      </c>
    </row>
    <row r="78" spans="1:4" s="40" customFormat="1" ht="42.75">
      <c r="A78" s="50" t="s">
        <v>615</v>
      </c>
      <c r="B78" s="50"/>
      <c r="C78" s="51" t="s">
        <v>260</v>
      </c>
      <c r="D78" s="155">
        <f>D79</f>
        <v>16.3856</v>
      </c>
    </row>
    <row r="79" spans="1:4" s="52" customFormat="1" ht="15">
      <c r="A79" s="53"/>
      <c r="B79" s="53" t="s">
        <v>261</v>
      </c>
      <c r="C79" s="54" t="s">
        <v>262</v>
      </c>
      <c r="D79" s="55">
        <v>16.3856</v>
      </c>
    </row>
    <row r="80" spans="1:4" s="40" customFormat="1" ht="57">
      <c r="A80" s="187" t="s">
        <v>263</v>
      </c>
      <c r="B80" s="187"/>
      <c r="C80" s="188" t="s">
        <v>264</v>
      </c>
      <c r="D80" s="189">
        <f>D81+D83+D85+D87+D89+D91+D93</f>
        <v>116.4</v>
      </c>
    </row>
    <row r="81" spans="1:4" s="40" customFormat="1" ht="28.5">
      <c r="A81" s="50" t="s">
        <v>265</v>
      </c>
      <c r="B81" s="50"/>
      <c r="C81" s="56" t="s">
        <v>266</v>
      </c>
      <c r="D81" s="155">
        <f>D82</f>
        <v>0</v>
      </c>
    </row>
    <row r="82" spans="1:4" s="52" customFormat="1" ht="30">
      <c r="A82" s="53"/>
      <c r="B82" s="53" t="s">
        <v>214</v>
      </c>
      <c r="C82" s="8" t="s">
        <v>215</v>
      </c>
      <c r="D82" s="55">
        <v>0</v>
      </c>
    </row>
    <row r="83" spans="1:4" s="40" customFormat="1" ht="28.5">
      <c r="A83" s="50" t="s">
        <v>267</v>
      </c>
      <c r="B83" s="50"/>
      <c r="C83" s="56" t="s">
        <v>268</v>
      </c>
      <c r="D83" s="155">
        <f>D84</f>
        <v>13.5</v>
      </c>
    </row>
    <row r="84" spans="1:4" s="52" customFormat="1" ht="30">
      <c r="A84" s="53"/>
      <c r="B84" s="53" t="s">
        <v>214</v>
      </c>
      <c r="C84" s="8" t="s">
        <v>215</v>
      </c>
      <c r="D84" s="55">
        <v>13.5</v>
      </c>
    </row>
    <row r="85" spans="1:4" s="40" customFormat="1" ht="28.5">
      <c r="A85" s="50" t="s">
        <v>269</v>
      </c>
      <c r="B85" s="50"/>
      <c r="C85" s="56" t="s">
        <v>270</v>
      </c>
      <c r="D85" s="155">
        <f>D86</f>
        <v>2.9</v>
      </c>
    </row>
    <row r="86" spans="1:4" s="52" customFormat="1" ht="30">
      <c r="A86" s="53"/>
      <c r="B86" s="53" t="s">
        <v>214</v>
      </c>
      <c r="C86" s="8" t="s">
        <v>215</v>
      </c>
      <c r="D86" s="55">
        <v>2.9</v>
      </c>
    </row>
    <row r="87" spans="1:4" s="40" customFormat="1" ht="42.75">
      <c r="A87" s="50" t="s">
        <v>271</v>
      </c>
      <c r="B87" s="50"/>
      <c r="C87" s="56" t="s">
        <v>272</v>
      </c>
      <c r="D87" s="155">
        <f>D88</f>
        <v>0</v>
      </c>
    </row>
    <row r="88" spans="1:4" s="52" customFormat="1" ht="30">
      <c r="A88" s="53"/>
      <c r="B88" s="53" t="s">
        <v>214</v>
      </c>
      <c r="C88" s="8" t="s">
        <v>215</v>
      </c>
      <c r="D88" s="55">
        <v>0</v>
      </c>
    </row>
    <row r="89" spans="1:4" s="40" customFormat="1" ht="42.75">
      <c r="A89" s="50" t="s">
        <v>273</v>
      </c>
      <c r="B89" s="50"/>
      <c r="C89" s="56" t="s">
        <v>274</v>
      </c>
      <c r="D89" s="155">
        <f>D90</f>
        <v>1.1</v>
      </c>
    </row>
    <row r="90" spans="1:4" s="52" customFormat="1" ht="30">
      <c r="A90" s="53"/>
      <c r="B90" s="53" t="s">
        <v>214</v>
      </c>
      <c r="C90" s="8" t="s">
        <v>215</v>
      </c>
      <c r="D90" s="55">
        <v>1.1</v>
      </c>
    </row>
    <row r="91" spans="1:4" s="40" customFormat="1" ht="30" customHeight="1">
      <c r="A91" s="50" t="s">
        <v>275</v>
      </c>
      <c r="B91" s="50"/>
      <c r="C91" s="51" t="s">
        <v>619</v>
      </c>
      <c r="D91" s="155">
        <f>D92</f>
        <v>20</v>
      </c>
    </row>
    <row r="92" spans="1:4" s="52" customFormat="1" ht="30" customHeight="1">
      <c r="A92" s="53"/>
      <c r="B92" s="53" t="s">
        <v>214</v>
      </c>
      <c r="C92" s="8" t="s">
        <v>215</v>
      </c>
      <c r="D92" s="55">
        <v>20</v>
      </c>
    </row>
    <row r="93" spans="1:4" s="40" customFormat="1" ht="30" customHeight="1">
      <c r="A93" s="50" t="s">
        <v>276</v>
      </c>
      <c r="B93" s="50"/>
      <c r="C93" s="51" t="s">
        <v>277</v>
      </c>
      <c r="D93" s="155">
        <f>D94</f>
        <v>78.9</v>
      </c>
    </row>
    <row r="94" spans="1:4" s="52" customFormat="1" ht="15" customHeight="1">
      <c r="A94" s="53"/>
      <c r="B94" s="53" t="s">
        <v>278</v>
      </c>
      <c r="C94" s="54" t="s">
        <v>279</v>
      </c>
      <c r="D94" s="55">
        <v>78.9</v>
      </c>
    </row>
    <row r="95" spans="1:4" s="40" customFormat="1" ht="45" customHeight="1">
      <c r="A95" s="187" t="s">
        <v>280</v>
      </c>
      <c r="B95" s="187"/>
      <c r="C95" s="188" t="s">
        <v>281</v>
      </c>
      <c r="D95" s="189">
        <f>D96+D98+D100+D102</f>
        <v>166.65085</v>
      </c>
    </row>
    <row r="96" spans="1:4" s="40" customFormat="1" ht="30" customHeight="1">
      <c r="A96" s="50" t="s">
        <v>282</v>
      </c>
      <c r="B96" s="50"/>
      <c r="C96" s="51" t="s">
        <v>283</v>
      </c>
      <c r="D96" s="155">
        <f>D97</f>
        <v>0</v>
      </c>
    </row>
    <row r="97" spans="1:4" s="52" customFormat="1" ht="15" customHeight="1">
      <c r="A97" s="53"/>
      <c r="B97" s="53">
        <v>800</v>
      </c>
      <c r="C97" s="54" t="s">
        <v>251</v>
      </c>
      <c r="D97" s="55">
        <v>0</v>
      </c>
    </row>
    <row r="98" spans="1:4" s="40" customFormat="1" ht="15" customHeight="1">
      <c r="A98" s="50" t="s">
        <v>284</v>
      </c>
      <c r="B98" s="50"/>
      <c r="C98" s="51" t="s">
        <v>285</v>
      </c>
      <c r="D98" s="155">
        <f>D99</f>
        <v>20</v>
      </c>
    </row>
    <row r="99" spans="1:4" s="52" customFormat="1" ht="15" customHeight="1">
      <c r="A99" s="53"/>
      <c r="B99" s="53">
        <v>800</v>
      </c>
      <c r="C99" s="54" t="s">
        <v>251</v>
      </c>
      <c r="D99" s="55">
        <v>20</v>
      </c>
    </row>
    <row r="100" spans="1:4" s="40" customFormat="1" ht="45" customHeight="1">
      <c r="A100" s="50" t="s">
        <v>616</v>
      </c>
      <c r="B100" s="50"/>
      <c r="C100" s="51" t="s">
        <v>286</v>
      </c>
      <c r="D100" s="155">
        <f>D101</f>
        <v>63.5</v>
      </c>
    </row>
    <row r="101" spans="1:4" s="52" customFormat="1" ht="15" customHeight="1">
      <c r="A101" s="53"/>
      <c r="B101" s="53" t="s">
        <v>261</v>
      </c>
      <c r="C101" s="54" t="s">
        <v>262</v>
      </c>
      <c r="D101" s="55">
        <v>63.5</v>
      </c>
    </row>
    <row r="102" spans="1:4" s="40" customFormat="1" ht="57" customHeight="1">
      <c r="A102" s="50" t="s">
        <v>617</v>
      </c>
      <c r="B102" s="50"/>
      <c r="C102" s="51" t="s">
        <v>287</v>
      </c>
      <c r="D102" s="155">
        <f>D103</f>
        <v>83.15085</v>
      </c>
    </row>
    <row r="103" spans="1:4" s="52" customFormat="1" ht="15" customHeight="1">
      <c r="A103" s="53"/>
      <c r="B103" s="53" t="s">
        <v>261</v>
      </c>
      <c r="C103" s="54" t="s">
        <v>262</v>
      </c>
      <c r="D103" s="55">
        <v>83.15085</v>
      </c>
    </row>
    <row r="104" spans="1:4" s="40" customFormat="1" ht="15" customHeight="1">
      <c r="A104" s="187" t="s">
        <v>288</v>
      </c>
      <c r="B104" s="187"/>
      <c r="C104" s="188" t="s">
        <v>289</v>
      </c>
      <c r="D104" s="189">
        <f>D105+D115+D121</f>
        <v>2448.0400000000004</v>
      </c>
    </row>
    <row r="105" spans="1:4" s="40" customFormat="1" ht="30" customHeight="1">
      <c r="A105" s="50" t="s">
        <v>290</v>
      </c>
      <c r="B105" s="50"/>
      <c r="C105" s="51" t="s">
        <v>291</v>
      </c>
      <c r="D105" s="155">
        <f>D106+D109+D111</f>
        <v>2385.2000000000003</v>
      </c>
    </row>
    <row r="106" spans="1:4" s="52" customFormat="1" ht="15" customHeight="1">
      <c r="A106" s="53" t="s">
        <v>292</v>
      </c>
      <c r="B106" s="53"/>
      <c r="C106" s="54" t="s">
        <v>293</v>
      </c>
      <c r="D106" s="55">
        <f>D107+D108</f>
        <v>477.90483000000006</v>
      </c>
    </row>
    <row r="107" spans="1:4" s="52" customFormat="1" ht="60">
      <c r="A107" s="53"/>
      <c r="B107" s="53">
        <v>100</v>
      </c>
      <c r="C107" s="54" t="s">
        <v>294</v>
      </c>
      <c r="D107" s="55">
        <f>214.39449+262.41034</f>
        <v>476.80483000000004</v>
      </c>
    </row>
    <row r="108" spans="1:4" s="52" customFormat="1" ht="15">
      <c r="A108" s="53"/>
      <c r="B108" s="53">
        <v>800</v>
      </c>
      <c r="C108" s="54" t="s">
        <v>251</v>
      </c>
      <c r="D108" s="158">
        <v>1.1</v>
      </c>
    </row>
    <row r="109" spans="1:4" s="52" customFormat="1" ht="15">
      <c r="A109" s="53" t="s">
        <v>295</v>
      </c>
      <c r="B109" s="53"/>
      <c r="C109" s="54" t="s">
        <v>296</v>
      </c>
      <c r="D109" s="55">
        <f>D110</f>
        <v>0</v>
      </c>
    </row>
    <row r="110" spans="1:4" ht="30">
      <c r="A110" s="53"/>
      <c r="B110" s="53">
        <v>200</v>
      </c>
      <c r="C110" s="54" t="s">
        <v>215</v>
      </c>
      <c r="D110" s="158">
        <v>0</v>
      </c>
    </row>
    <row r="111" spans="1:4" ht="30">
      <c r="A111" s="53" t="s">
        <v>297</v>
      </c>
      <c r="B111" s="53"/>
      <c r="C111" s="54" t="s">
        <v>298</v>
      </c>
      <c r="D111" s="55">
        <f>D112+D113+D114</f>
        <v>1907.29517</v>
      </c>
    </row>
    <row r="112" spans="1:4" ht="60">
      <c r="A112" s="53"/>
      <c r="B112" s="53">
        <v>100</v>
      </c>
      <c r="C112" s="54" t="s">
        <v>294</v>
      </c>
      <c r="D112" s="55">
        <f>1454+248.39517</f>
        <v>1702.39517</v>
      </c>
    </row>
    <row r="113" spans="1:4" ht="30" customHeight="1">
      <c r="A113" s="53"/>
      <c r="B113" s="53">
        <v>200</v>
      </c>
      <c r="C113" s="54" t="s">
        <v>215</v>
      </c>
      <c r="D113" s="191">
        <v>202.9</v>
      </c>
    </row>
    <row r="114" spans="1:4" ht="15">
      <c r="A114" s="53"/>
      <c r="B114" s="53">
        <v>800</v>
      </c>
      <c r="C114" s="54" t="s">
        <v>251</v>
      </c>
      <c r="D114" s="55">
        <v>2</v>
      </c>
    </row>
    <row r="115" spans="1:4" ht="42.75">
      <c r="A115" s="50" t="s">
        <v>299</v>
      </c>
      <c r="B115" s="50"/>
      <c r="C115" s="51" t="s">
        <v>300</v>
      </c>
      <c r="D115" s="155">
        <f>D116+D118</f>
        <v>62.84</v>
      </c>
    </row>
    <row r="116" spans="1:4" ht="30">
      <c r="A116" s="53" t="s">
        <v>301</v>
      </c>
      <c r="B116" s="53"/>
      <c r="C116" s="54" t="s">
        <v>302</v>
      </c>
      <c r="D116" s="55">
        <f>D117</f>
        <v>1.04</v>
      </c>
    </row>
    <row r="117" spans="1:4" ht="30">
      <c r="A117" s="53"/>
      <c r="B117" s="53" t="s">
        <v>214</v>
      </c>
      <c r="C117" s="54" t="s">
        <v>215</v>
      </c>
      <c r="D117" s="158">
        <v>1.04</v>
      </c>
    </row>
    <row r="118" spans="1:4" ht="30">
      <c r="A118" s="53" t="s">
        <v>303</v>
      </c>
      <c r="B118" s="53"/>
      <c r="C118" s="54" t="s">
        <v>304</v>
      </c>
      <c r="D118" s="158">
        <f>D119+D120</f>
        <v>61.800000000000004</v>
      </c>
    </row>
    <row r="119" spans="1:4" ht="60">
      <c r="A119" s="53"/>
      <c r="B119" s="53" t="s">
        <v>305</v>
      </c>
      <c r="C119" s="54" t="s">
        <v>294</v>
      </c>
      <c r="D119" s="98">
        <f>65.5-6.8</f>
        <v>58.7</v>
      </c>
    </row>
    <row r="120" spans="1:4" s="52" customFormat="1" ht="30">
      <c r="A120" s="53"/>
      <c r="B120" s="53" t="s">
        <v>214</v>
      </c>
      <c r="C120" s="54" t="s">
        <v>215</v>
      </c>
      <c r="D120" s="55">
        <v>3.1</v>
      </c>
    </row>
    <row r="121" spans="1:4" s="40" customFormat="1" ht="42.75">
      <c r="A121" s="57" t="s">
        <v>306</v>
      </c>
      <c r="B121" s="50"/>
      <c r="C121" s="51" t="s">
        <v>307</v>
      </c>
      <c r="D121" s="159">
        <f>D122</f>
        <v>0</v>
      </c>
    </row>
    <row r="122" spans="1:4" ht="60">
      <c r="A122" s="58" t="s">
        <v>618</v>
      </c>
      <c r="B122" s="53"/>
      <c r="C122" s="54" t="s">
        <v>308</v>
      </c>
      <c r="D122" s="158">
        <f>D123</f>
        <v>0</v>
      </c>
    </row>
    <row r="123" spans="1:4" ht="15" customHeight="1">
      <c r="A123" s="58"/>
      <c r="B123" s="53" t="s">
        <v>261</v>
      </c>
      <c r="C123" s="54" t="s">
        <v>262</v>
      </c>
      <c r="D123" s="158">
        <v>0</v>
      </c>
    </row>
    <row r="124" spans="1:4" s="40" customFormat="1" ht="14.25">
      <c r="A124" s="50"/>
      <c r="B124" s="50"/>
      <c r="C124" s="51" t="s">
        <v>309</v>
      </c>
      <c r="D124" s="159">
        <f>D11+D28+D33+D60+D71+D80+D95+D104</f>
        <v>6230.451220000001</v>
      </c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26"/>
  <sheetViews>
    <sheetView zoomScale="80" zoomScaleNormal="80" zoomScalePageLayoutView="0" workbookViewId="0" topLeftCell="A121">
      <selection activeCell="A71" sqref="A71:F71"/>
    </sheetView>
  </sheetViews>
  <sheetFormatPr defaultColWidth="9.00390625" defaultRowHeight="12.75"/>
  <cols>
    <col min="1" max="1" width="13.125" style="5" customWidth="1"/>
    <col min="2" max="2" width="12.875" style="5" customWidth="1"/>
    <col min="3" max="3" width="58.375" style="41" customWidth="1"/>
    <col min="4" max="5" width="13.75390625" style="5" customWidth="1"/>
  </cols>
  <sheetData>
    <row r="1" spans="3:5" ht="15">
      <c r="C1" s="185"/>
      <c r="D1" s="186"/>
      <c r="E1" s="186" t="s">
        <v>310</v>
      </c>
    </row>
    <row r="2" spans="3:5" ht="15">
      <c r="C2" s="185"/>
      <c r="D2" s="186"/>
      <c r="E2" s="186" t="s">
        <v>1</v>
      </c>
    </row>
    <row r="3" spans="3:5" ht="15">
      <c r="C3" s="185"/>
      <c r="D3" s="186"/>
      <c r="E3" s="186" t="s">
        <v>2</v>
      </c>
    </row>
    <row r="4" spans="3:5" ht="14.25" customHeight="1">
      <c r="C4" s="185"/>
      <c r="D4" s="186"/>
      <c r="E4" s="186" t="s">
        <v>662</v>
      </c>
    </row>
    <row r="5" spans="4:5" ht="15" hidden="1">
      <c r="D5"/>
      <c r="E5"/>
    </row>
    <row r="6" spans="4:5" ht="15" hidden="1">
      <c r="D6" s="2"/>
      <c r="E6" s="2"/>
    </row>
    <row r="7" spans="1:5" ht="44.25" customHeight="1">
      <c r="A7" s="228" t="s">
        <v>311</v>
      </c>
      <c r="B7" s="228"/>
      <c r="C7" s="228"/>
      <c r="D7" s="228"/>
      <c r="E7" s="228"/>
    </row>
    <row r="8" spans="1:5" ht="14.25" hidden="1">
      <c r="A8" s="42"/>
      <c r="B8" s="42"/>
      <c r="C8" s="43"/>
      <c r="D8" s="42"/>
      <c r="E8" s="170"/>
    </row>
    <row r="9" spans="1:5" ht="15">
      <c r="A9" s="44"/>
      <c r="B9" s="44"/>
      <c r="C9" s="45"/>
      <c r="D9" s="2"/>
      <c r="E9" s="2" t="s">
        <v>29</v>
      </c>
    </row>
    <row r="10" spans="1:5" ht="45">
      <c r="A10" s="46" t="s">
        <v>180</v>
      </c>
      <c r="B10" s="46" t="s">
        <v>181</v>
      </c>
      <c r="C10" s="46" t="s">
        <v>182</v>
      </c>
      <c r="D10" s="17">
        <v>2016</v>
      </c>
      <c r="E10" s="17">
        <v>2017</v>
      </c>
    </row>
    <row r="11" spans="1:5" ht="42.75">
      <c r="A11" s="187" t="s">
        <v>312</v>
      </c>
      <c r="B11" s="187"/>
      <c r="C11" s="188" t="s">
        <v>185</v>
      </c>
      <c r="D11" s="192">
        <f>D12+D14+D16+D18+D20+D22+D24+D26</f>
        <v>269.40358</v>
      </c>
      <c r="E11" s="192">
        <f>E12+E14+E16+E18+E20+E22+E24+E26</f>
        <v>270.67339</v>
      </c>
    </row>
    <row r="12" spans="1:5" ht="30" customHeight="1">
      <c r="A12" s="50" t="s">
        <v>186</v>
      </c>
      <c r="B12" s="50"/>
      <c r="C12" s="51" t="s">
        <v>187</v>
      </c>
      <c r="D12" s="155">
        <f>D13</f>
        <v>195</v>
      </c>
      <c r="E12" s="155">
        <f>E13</f>
        <v>195</v>
      </c>
    </row>
    <row r="13" spans="1:5" ht="30" customHeight="1">
      <c r="A13" s="53"/>
      <c r="B13" s="53" t="s">
        <v>188</v>
      </c>
      <c r="C13" s="54" t="s">
        <v>189</v>
      </c>
      <c r="D13" s="55">
        <v>195</v>
      </c>
      <c r="E13" s="55">
        <v>195</v>
      </c>
    </row>
    <row r="14" spans="1:5" ht="30" customHeight="1">
      <c r="A14" s="50" t="s">
        <v>190</v>
      </c>
      <c r="B14" s="50"/>
      <c r="C14" s="51" t="s">
        <v>191</v>
      </c>
      <c r="D14" s="155">
        <f>D15</f>
        <v>10</v>
      </c>
      <c r="E14" s="155">
        <f>E15</f>
        <v>10</v>
      </c>
    </row>
    <row r="15" spans="1:5" ht="30" customHeight="1">
      <c r="A15" s="53"/>
      <c r="B15" s="53" t="s">
        <v>188</v>
      </c>
      <c r="C15" s="54" t="s">
        <v>189</v>
      </c>
      <c r="D15" s="55">
        <v>10</v>
      </c>
      <c r="E15" s="55">
        <v>10</v>
      </c>
    </row>
    <row r="16" spans="1:5" ht="30" customHeight="1">
      <c r="A16" s="50" t="s">
        <v>192</v>
      </c>
      <c r="B16" s="50"/>
      <c r="C16" s="51" t="s">
        <v>313</v>
      </c>
      <c r="D16" s="155">
        <f>D17</f>
        <v>10</v>
      </c>
      <c r="E16" s="155">
        <f>E17</f>
        <v>10</v>
      </c>
    </row>
    <row r="17" spans="1:5" ht="30" customHeight="1">
      <c r="A17" s="53"/>
      <c r="B17" s="53" t="s">
        <v>188</v>
      </c>
      <c r="C17" s="54" t="s">
        <v>189</v>
      </c>
      <c r="D17" s="55">
        <v>10</v>
      </c>
      <c r="E17" s="55">
        <v>10</v>
      </c>
    </row>
    <row r="18" spans="1:5" ht="45.75" customHeight="1">
      <c r="A18" s="50" t="s">
        <v>314</v>
      </c>
      <c r="B18" s="50"/>
      <c r="C18" s="51" t="s">
        <v>195</v>
      </c>
      <c r="D18" s="155">
        <f>D19</f>
        <v>10</v>
      </c>
      <c r="E18" s="155">
        <f>E19</f>
        <v>10</v>
      </c>
    </row>
    <row r="19" spans="1:5" ht="30" customHeight="1">
      <c r="A19" s="53"/>
      <c r="B19" s="53" t="s">
        <v>188</v>
      </c>
      <c r="C19" s="54" t="s">
        <v>189</v>
      </c>
      <c r="D19" s="55">
        <v>10</v>
      </c>
      <c r="E19" s="55">
        <v>10</v>
      </c>
    </row>
    <row r="20" spans="1:5" ht="30" customHeight="1">
      <c r="A20" s="50" t="s">
        <v>315</v>
      </c>
      <c r="B20" s="50"/>
      <c r="C20" s="51" t="s">
        <v>197</v>
      </c>
      <c r="D20" s="155">
        <f>D21</f>
        <v>10</v>
      </c>
      <c r="E20" s="155">
        <f>E21</f>
        <v>10</v>
      </c>
    </row>
    <row r="21" spans="1:5" ht="30" customHeight="1">
      <c r="A21" s="53"/>
      <c r="B21" s="53" t="s">
        <v>188</v>
      </c>
      <c r="C21" s="54" t="s">
        <v>189</v>
      </c>
      <c r="D21" s="55">
        <v>10</v>
      </c>
      <c r="E21" s="55">
        <v>10</v>
      </c>
    </row>
    <row r="22" spans="1:5" ht="28.5">
      <c r="A22" s="50" t="s">
        <v>316</v>
      </c>
      <c r="B22" s="50"/>
      <c r="C22" s="51" t="s">
        <v>199</v>
      </c>
      <c r="D22" s="155">
        <f>D23</f>
        <v>10</v>
      </c>
      <c r="E22" s="155">
        <f>E23</f>
        <v>10</v>
      </c>
    </row>
    <row r="23" spans="1:5" ht="30">
      <c r="A23" s="53"/>
      <c r="B23" s="53" t="s">
        <v>188</v>
      </c>
      <c r="C23" s="54" t="s">
        <v>189</v>
      </c>
      <c r="D23" s="55">
        <v>10</v>
      </c>
      <c r="E23" s="55">
        <v>10</v>
      </c>
    </row>
    <row r="24" spans="1:5" ht="30" customHeight="1">
      <c r="A24" s="50" t="s">
        <v>317</v>
      </c>
      <c r="B24" s="50"/>
      <c r="C24" s="51" t="s">
        <v>201</v>
      </c>
      <c r="D24" s="155">
        <f>D25</f>
        <v>10</v>
      </c>
      <c r="E24" s="155">
        <f>E25</f>
        <v>10</v>
      </c>
    </row>
    <row r="25" spans="1:5" ht="30">
      <c r="A25" s="53"/>
      <c r="B25" s="53" t="s">
        <v>188</v>
      </c>
      <c r="C25" s="54" t="s">
        <v>189</v>
      </c>
      <c r="D25" s="55">
        <v>10</v>
      </c>
      <c r="E25" s="55">
        <v>10</v>
      </c>
    </row>
    <row r="26" spans="1:5" ht="85.5">
      <c r="A26" s="50" t="s">
        <v>318</v>
      </c>
      <c r="B26" s="50"/>
      <c r="C26" s="51" t="s">
        <v>203</v>
      </c>
      <c r="D26" s="155">
        <f>D27</f>
        <v>14.40358</v>
      </c>
      <c r="E26" s="155">
        <f>E27</f>
        <v>15.67339</v>
      </c>
    </row>
    <row r="27" spans="1:5" ht="30">
      <c r="A27" s="53"/>
      <c r="B27" s="53" t="s">
        <v>188</v>
      </c>
      <c r="C27" s="54" t="s">
        <v>189</v>
      </c>
      <c r="D27" s="98">
        <f>16.07358-1.67</f>
        <v>14.40358</v>
      </c>
      <c r="E27" s="98">
        <f>17.34339-1.67</f>
        <v>15.67339</v>
      </c>
    </row>
    <row r="28" spans="1:5" ht="42.75">
      <c r="A28" s="187" t="s">
        <v>319</v>
      </c>
      <c r="B28" s="187"/>
      <c r="C28" s="188" t="s">
        <v>205</v>
      </c>
      <c r="D28" s="189">
        <f>D29+D31</f>
        <v>10</v>
      </c>
      <c r="E28" s="189">
        <f>E29+E31</f>
        <v>10</v>
      </c>
    </row>
    <row r="29" spans="1:5" ht="30" customHeight="1">
      <c r="A29" s="50" t="s">
        <v>320</v>
      </c>
      <c r="B29" s="50"/>
      <c r="C29" s="51" t="s">
        <v>207</v>
      </c>
      <c r="D29" s="155">
        <f>D30</f>
        <v>5</v>
      </c>
      <c r="E29" s="155">
        <f>E30</f>
        <v>5</v>
      </c>
    </row>
    <row r="30" spans="1:5" ht="30">
      <c r="A30" s="53"/>
      <c r="B30" s="53" t="s">
        <v>188</v>
      </c>
      <c r="C30" s="54" t="s">
        <v>189</v>
      </c>
      <c r="D30" s="55">
        <v>5</v>
      </c>
      <c r="E30" s="55">
        <v>5</v>
      </c>
    </row>
    <row r="31" spans="1:5" ht="57">
      <c r="A31" s="50" t="s">
        <v>321</v>
      </c>
      <c r="B31" s="50"/>
      <c r="C31" s="51" t="s">
        <v>209</v>
      </c>
      <c r="D31" s="155">
        <f>D32</f>
        <v>5</v>
      </c>
      <c r="E31" s="155">
        <f>E32</f>
        <v>5</v>
      </c>
    </row>
    <row r="32" spans="1:5" ht="30">
      <c r="A32" s="53"/>
      <c r="B32" s="53" t="s">
        <v>188</v>
      </c>
      <c r="C32" s="54" t="s">
        <v>189</v>
      </c>
      <c r="D32" s="55">
        <v>5</v>
      </c>
      <c r="E32" s="55">
        <v>5</v>
      </c>
    </row>
    <row r="33" spans="1:5" ht="42.75">
      <c r="A33" s="187" t="s">
        <v>322</v>
      </c>
      <c r="B33" s="187"/>
      <c r="C33" s="188" t="s">
        <v>211</v>
      </c>
      <c r="D33" s="189">
        <f>D34+D36+D38+D40+D42+D44+D46+D48+D50+D52+D54+D56+D58</f>
        <v>2247.1</v>
      </c>
      <c r="E33" s="189">
        <f>E34+E36+E38+E40+E42+E44+E46+E48+E50+E52+E54+E56+E58</f>
        <v>1959.1000000000004</v>
      </c>
    </row>
    <row r="34" spans="1:5" ht="28.5">
      <c r="A34" s="50" t="s">
        <v>323</v>
      </c>
      <c r="B34" s="50"/>
      <c r="C34" s="51" t="s">
        <v>213</v>
      </c>
      <c r="D34" s="155">
        <f>D35</f>
        <v>738.1</v>
      </c>
      <c r="E34" s="155">
        <f>E35</f>
        <v>557.9</v>
      </c>
    </row>
    <row r="35" spans="1:5" ht="30" customHeight="1">
      <c r="A35" s="53"/>
      <c r="B35" s="53" t="s">
        <v>214</v>
      </c>
      <c r="C35" s="8" t="s">
        <v>215</v>
      </c>
      <c r="D35" s="55">
        <f>754.4-16.3</f>
        <v>738.1</v>
      </c>
      <c r="E35" s="55">
        <f>585.4-27.5</f>
        <v>557.9</v>
      </c>
    </row>
    <row r="36" spans="1:8" ht="34.5" customHeight="1">
      <c r="A36" s="50" t="s">
        <v>324</v>
      </c>
      <c r="B36" s="50"/>
      <c r="C36" s="51" t="s">
        <v>217</v>
      </c>
      <c r="D36" s="155">
        <f>D37</f>
        <v>400</v>
      </c>
      <c r="E36" s="155">
        <f>E37</f>
        <v>370</v>
      </c>
      <c r="G36" s="59"/>
      <c r="H36" s="59"/>
    </row>
    <row r="37" spans="1:5" ht="30" customHeight="1">
      <c r="A37" s="53"/>
      <c r="B37" s="53" t="s">
        <v>214</v>
      </c>
      <c r="C37" s="8" t="s">
        <v>215</v>
      </c>
      <c r="D37" s="55">
        <v>400</v>
      </c>
      <c r="E37" s="55">
        <v>370</v>
      </c>
    </row>
    <row r="38" spans="1:5" ht="28.5">
      <c r="A38" s="50" t="s">
        <v>325</v>
      </c>
      <c r="B38" s="50"/>
      <c r="C38" s="51" t="s">
        <v>219</v>
      </c>
      <c r="D38" s="155">
        <f>D39</f>
        <v>50</v>
      </c>
      <c r="E38" s="155">
        <f>E39</f>
        <v>50</v>
      </c>
    </row>
    <row r="39" spans="1:7" ht="30">
      <c r="A39" s="53"/>
      <c r="B39" s="53" t="s">
        <v>214</v>
      </c>
      <c r="C39" s="8" t="s">
        <v>215</v>
      </c>
      <c r="D39" s="55">
        <v>50</v>
      </c>
      <c r="E39" s="55">
        <v>50</v>
      </c>
      <c r="G39" s="59"/>
    </row>
    <row r="40" spans="1:5" ht="57">
      <c r="A40" s="50" t="s">
        <v>326</v>
      </c>
      <c r="B40" s="50"/>
      <c r="C40" s="51" t="s">
        <v>221</v>
      </c>
      <c r="D40" s="155">
        <f>D41</f>
        <v>50</v>
      </c>
      <c r="E40" s="155">
        <f>E41</f>
        <v>50</v>
      </c>
    </row>
    <row r="41" spans="1:5" ht="30">
      <c r="A41" s="53"/>
      <c r="B41" s="53" t="s">
        <v>214</v>
      </c>
      <c r="C41" s="8" t="s">
        <v>215</v>
      </c>
      <c r="D41" s="55">
        <v>50</v>
      </c>
      <c r="E41" s="55">
        <v>50</v>
      </c>
    </row>
    <row r="42" spans="1:5" ht="30" customHeight="1">
      <c r="A42" s="50" t="s">
        <v>327</v>
      </c>
      <c r="B42" s="50"/>
      <c r="C42" s="51" t="s">
        <v>223</v>
      </c>
      <c r="D42" s="155">
        <f>D43</f>
        <v>100</v>
      </c>
      <c r="E42" s="155">
        <f>E43</f>
        <v>100</v>
      </c>
    </row>
    <row r="43" spans="1:5" ht="30">
      <c r="A43" s="53"/>
      <c r="B43" s="53" t="s">
        <v>214</v>
      </c>
      <c r="C43" s="8" t="s">
        <v>215</v>
      </c>
      <c r="D43" s="55">
        <v>100</v>
      </c>
      <c r="E43" s="55">
        <v>100</v>
      </c>
    </row>
    <row r="44" spans="1:5" ht="28.5">
      <c r="A44" s="50" t="s">
        <v>328</v>
      </c>
      <c r="B44" s="50"/>
      <c r="C44" s="51" t="s">
        <v>225</v>
      </c>
      <c r="D44" s="155">
        <f>D45</f>
        <v>24.4</v>
      </c>
      <c r="E44" s="155">
        <f>E45</f>
        <v>19.9</v>
      </c>
    </row>
    <row r="45" spans="1:5" ht="30">
      <c r="A45" s="53"/>
      <c r="B45" s="53" t="s">
        <v>214</v>
      </c>
      <c r="C45" s="8" t="s">
        <v>215</v>
      </c>
      <c r="D45" s="55">
        <v>24.4</v>
      </c>
      <c r="E45" s="55">
        <v>19.9</v>
      </c>
    </row>
    <row r="46" spans="1:5" ht="28.5">
      <c r="A46" s="50" t="s">
        <v>329</v>
      </c>
      <c r="B46" s="50"/>
      <c r="C46" s="51" t="s">
        <v>227</v>
      </c>
      <c r="D46" s="155">
        <f>D47</f>
        <v>58</v>
      </c>
      <c r="E46" s="155">
        <f>E47</f>
        <v>50</v>
      </c>
    </row>
    <row r="47" spans="1:5" ht="30">
      <c r="A47" s="53"/>
      <c r="B47" s="53" t="s">
        <v>214</v>
      </c>
      <c r="C47" s="8" t="s">
        <v>215</v>
      </c>
      <c r="D47" s="55">
        <v>58</v>
      </c>
      <c r="E47" s="55">
        <v>50</v>
      </c>
    </row>
    <row r="48" spans="1:5" ht="14.25">
      <c r="A48" s="50" t="s">
        <v>330</v>
      </c>
      <c r="B48" s="50"/>
      <c r="C48" s="51" t="s">
        <v>229</v>
      </c>
      <c r="D48" s="155">
        <f>D49</f>
        <v>10</v>
      </c>
      <c r="E48" s="155">
        <f>E49</f>
        <v>10</v>
      </c>
    </row>
    <row r="49" spans="1:5" ht="30">
      <c r="A49" s="50"/>
      <c r="B49" s="53" t="s">
        <v>214</v>
      </c>
      <c r="C49" s="8" t="s">
        <v>215</v>
      </c>
      <c r="D49" s="55">
        <v>10</v>
      </c>
      <c r="E49" s="55">
        <v>10</v>
      </c>
    </row>
    <row r="50" spans="1:5" ht="14.25">
      <c r="A50" s="50" t="s">
        <v>331</v>
      </c>
      <c r="B50" s="50"/>
      <c r="C50" s="51" t="s">
        <v>231</v>
      </c>
      <c r="D50" s="155">
        <f>D51</f>
        <v>50</v>
      </c>
      <c r="E50" s="155">
        <f>E51</f>
        <v>50</v>
      </c>
    </row>
    <row r="51" spans="1:5" ht="30">
      <c r="A51" s="50"/>
      <c r="B51" s="53" t="s">
        <v>214</v>
      </c>
      <c r="C51" s="8" t="s">
        <v>215</v>
      </c>
      <c r="D51" s="55">
        <v>50</v>
      </c>
      <c r="E51" s="55">
        <v>50</v>
      </c>
    </row>
    <row r="52" spans="1:5" ht="28.5">
      <c r="A52" s="50" t="s">
        <v>332</v>
      </c>
      <c r="B52" s="50"/>
      <c r="C52" s="51" t="s">
        <v>233</v>
      </c>
      <c r="D52" s="155">
        <f>D53</f>
        <v>100</v>
      </c>
      <c r="E52" s="155">
        <f>E53</f>
        <v>50</v>
      </c>
    </row>
    <row r="53" spans="1:5" ht="30">
      <c r="A53" s="50"/>
      <c r="B53" s="53" t="s">
        <v>214</v>
      </c>
      <c r="C53" s="8" t="s">
        <v>215</v>
      </c>
      <c r="D53" s="55">
        <v>100</v>
      </c>
      <c r="E53" s="55">
        <v>50</v>
      </c>
    </row>
    <row r="54" spans="1:5" ht="42.75">
      <c r="A54" s="50" t="s">
        <v>333</v>
      </c>
      <c r="B54" s="50"/>
      <c r="C54" s="51" t="s">
        <v>235</v>
      </c>
      <c r="D54" s="155">
        <f>D55</f>
        <v>119.4</v>
      </c>
      <c r="E54" s="155">
        <f>E55</f>
        <v>126.9</v>
      </c>
    </row>
    <row r="55" spans="1:5" ht="30">
      <c r="A55" s="50"/>
      <c r="B55" s="53" t="s">
        <v>214</v>
      </c>
      <c r="C55" s="8" t="s">
        <v>215</v>
      </c>
      <c r="D55" s="55">
        <v>119.4</v>
      </c>
      <c r="E55" s="55">
        <v>126.9</v>
      </c>
    </row>
    <row r="56" spans="1:5" ht="57">
      <c r="A56" s="50" t="s">
        <v>334</v>
      </c>
      <c r="B56" s="50"/>
      <c r="C56" s="51" t="s">
        <v>237</v>
      </c>
      <c r="D56" s="155">
        <f>D57</f>
        <v>358</v>
      </c>
      <c r="E56" s="155">
        <f>E57</f>
        <v>380.7</v>
      </c>
    </row>
    <row r="57" spans="1:5" ht="30">
      <c r="A57" s="50"/>
      <c r="B57" s="53" t="s">
        <v>214</v>
      </c>
      <c r="C57" s="8" t="s">
        <v>215</v>
      </c>
      <c r="D57" s="55">
        <v>358</v>
      </c>
      <c r="E57" s="55">
        <v>380.7</v>
      </c>
    </row>
    <row r="58" spans="1:5" ht="31.5">
      <c r="A58" s="203" t="s">
        <v>603</v>
      </c>
      <c r="B58" s="204"/>
      <c r="C58" s="205" t="s">
        <v>604</v>
      </c>
      <c r="D58" s="206">
        <f>D59</f>
        <v>189.2</v>
      </c>
      <c r="E58" s="206">
        <f>E59</f>
        <v>143.7</v>
      </c>
    </row>
    <row r="59" spans="1:5" ht="30">
      <c r="A59" s="203"/>
      <c r="B59" s="204" t="s">
        <v>214</v>
      </c>
      <c r="C59" s="207" t="s">
        <v>215</v>
      </c>
      <c r="D59" s="206">
        <v>189.2</v>
      </c>
      <c r="E59" s="206">
        <f>394-250.3</f>
        <v>143.7</v>
      </c>
    </row>
    <row r="60" spans="1:5" ht="42.75">
      <c r="A60" s="187" t="s">
        <v>335</v>
      </c>
      <c r="B60" s="187"/>
      <c r="C60" s="188" t="s">
        <v>239</v>
      </c>
      <c r="D60" s="208">
        <f>D61+D63+D65+D67+D69</f>
        <v>105</v>
      </c>
      <c r="E60" s="208">
        <f>E61+E63+E65+E67+E69</f>
        <v>105</v>
      </c>
    </row>
    <row r="61" spans="1:5" ht="28.5">
      <c r="A61" s="112" t="s">
        <v>336</v>
      </c>
      <c r="B61" s="112"/>
      <c r="C61" s="121" t="s">
        <v>241</v>
      </c>
      <c r="D61" s="157">
        <f>D62</f>
        <v>10</v>
      </c>
      <c r="E61" s="157">
        <f>E62</f>
        <v>10</v>
      </c>
    </row>
    <row r="62" spans="1:5" ht="30">
      <c r="A62" s="53"/>
      <c r="B62" s="53" t="s">
        <v>214</v>
      </c>
      <c r="C62" s="8" t="s">
        <v>215</v>
      </c>
      <c r="D62" s="55">
        <v>10</v>
      </c>
      <c r="E62" s="55">
        <v>10</v>
      </c>
    </row>
    <row r="63" spans="1:5" ht="57">
      <c r="A63" s="50" t="s">
        <v>337</v>
      </c>
      <c r="B63" s="50"/>
      <c r="C63" s="56" t="s">
        <v>243</v>
      </c>
      <c r="D63" s="155">
        <f>D64</f>
        <v>20</v>
      </c>
      <c r="E63" s="155">
        <f>E64</f>
        <v>20</v>
      </c>
    </row>
    <row r="64" spans="1:5" ht="30">
      <c r="A64" s="53"/>
      <c r="B64" s="53" t="s">
        <v>214</v>
      </c>
      <c r="C64" s="8" t="s">
        <v>215</v>
      </c>
      <c r="D64" s="55">
        <v>20</v>
      </c>
      <c r="E64" s="55">
        <v>20</v>
      </c>
    </row>
    <row r="65" spans="1:5" ht="42.75">
      <c r="A65" s="50" t="s">
        <v>338</v>
      </c>
      <c r="B65" s="50"/>
      <c r="C65" s="56" t="s">
        <v>339</v>
      </c>
      <c r="D65" s="155">
        <f>D66</f>
        <v>10</v>
      </c>
      <c r="E65" s="155">
        <f>E66</f>
        <v>10</v>
      </c>
    </row>
    <row r="66" spans="1:5" ht="30" customHeight="1">
      <c r="A66" s="53"/>
      <c r="B66" s="53" t="s">
        <v>214</v>
      </c>
      <c r="C66" s="8" t="s">
        <v>215</v>
      </c>
      <c r="D66" s="55">
        <v>10</v>
      </c>
      <c r="E66" s="55">
        <v>10</v>
      </c>
    </row>
    <row r="67" spans="1:5" ht="42.75">
      <c r="A67" s="50" t="s">
        <v>340</v>
      </c>
      <c r="B67" s="50"/>
      <c r="C67" s="56" t="s">
        <v>248</v>
      </c>
      <c r="D67" s="155">
        <f>D68</f>
        <v>5</v>
      </c>
      <c r="E67" s="155">
        <f>E68</f>
        <v>5</v>
      </c>
    </row>
    <row r="68" spans="1:5" ht="30">
      <c r="A68" s="53"/>
      <c r="B68" s="53" t="s">
        <v>214</v>
      </c>
      <c r="C68" s="8" t="s">
        <v>215</v>
      </c>
      <c r="D68" s="55">
        <v>5</v>
      </c>
      <c r="E68" s="55">
        <v>5</v>
      </c>
    </row>
    <row r="69" spans="1:5" ht="28.5">
      <c r="A69" s="50" t="s">
        <v>341</v>
      </c>
      <c r="B69" s="50"/>
      <c r="C69" s="56" t="s">
        <v>250</v>
      </c>
      <c r="D69" s="155">
        <f>D70</f>
        <v>60</v>
      </c>
      <c r="E69" s="155">
        <f>E70</f>
        <v>60</v>
      </c>
    </row>
    <row r="70" spans="1:5" ht="15">
      <c r="A70" s="53"/>
      <c r="B70" s="53">
        <v>800</v>
      </c>
      <c r="C70" s="54" t="s">
        <v>251</v>
      </c>
      <c r="D70" s="55">
        <v>60</v>
      </c>
      <c r="E70" s="55">
        <v>60</v>
      </c>
    </row>
    <row r="71" spans="1:6" ht="57">
      <c r="A71" s="187" t="s">
        <v>342</v>
      </c>
      <c r="B71" s="187"/>
      <c r="C71" s="188" t="s">
        <v>343</v>
      </c>
      <c r="D71" s="189">
        <f>D72+D74+D76+D78</f>
        <v>120.2</v>
      </c>
      <c r="E71" s="189">
        <f>E72+E74+E76+E78</f>
        <v>62.6</v>
      </c>
      <c r="F71" s="181"/>
    </row>
    <row r="72" spans="1:5" ht="42.75">
      <c r="A72" s="50" t="s">
        <v>344</v>
      </c>
      <c r="B72" s="50"/>
      <c r="C72" s="56" t="s">
        <v>255</v>
      </c>
      <c r="D72" s="155">
        <f>D73</f>
        <v>100</v>
      </c>
      <c r="E72" s="155">
        <f>E73</f>
        <v>52.6</v>
      </c>
    </row>
    <row r="73" spans="1:5" ht="30">
      <c r="A73" s="53"/>
      <c r="B73" s="53" t="s">
        <v>214</v>
      </c>
      <c r="C73" s="8" t="s">
        <v>215</v>
      </c>
      <c r="D73" s="55">
        <v>100</v>
      </c>
      <c r="E73" s="55">
        <v>52.6</v>
      </c>
    </row>
    <row r="74" spans="1:5" ht="30" customHeight="1">
      <c r="A74" s="50" t="s">
        <v>345</v>
      </c>
      <c r="B74" s="50"/>
      <c r="C74" s="56" t="s">
        <v>257</v>
      </c>
      <c r="D74" s="155">
        <f>D75</f>
        <v>15.2</v>
      </c>
      <c r="E74" s="155">
        <f>E75</f>
        <v>5</v>
      </c>
    </row>
    <row r="75" spans="1:5" ht="30">
      <c r="A75" s="53"/>
      <c r="B75" s="53" t="s">
        <v>214</v>
      </c>
      <c r="C75" s="8" t="s">
        <v>215</v>
      </c>
      <c r="D75" s="55">
        <v>15.2</v>
      </c>
      <c r="E75" s="55">
        <v>5</v>
      </c>
    </row>
    <row r="76" spans="1:5" ht="28.5">
      <c r="A76" s="50" t="s">
        <v>346</v>
      </c>
      <c r="B76" s="50"/>
      <c r="C76" s="56" t="s">
        <v>259</v>
      </c>
      <c r="D76" s="155">
        <f>D77</f>
        <v>5</v>
      </c>
      <c r="E76" s="155">
        <f>E77</f>
        <v>5</v>
      </c>
    </row>
    <row r="77" spans="1:5" ht="30" customHeight="1">
      <c r="A77" s="53"/>
      <c r="B77" s="53" t="s">
        <v>214</v>
      </c>
      <c r="C77" s="8" t="s">
        <v>215</v>
      </c>
      <c r="D77" s="55">
        <v>5</v>
      </c>
      <c r="E77" s="55">
        <v>5</v>
      </c>
    </row>
    <row r="78" spans="1:5" ht="42.75">
      <c r="A78" s="50" t="s">
        <v>607</v>
      </c>
      <c r="B78" s="50"/>
      <c r="C78" s="51" t="s">
        <v>260</v>
      </c>
      <c r="D78" s="155">
        <f>D79</f>
        <v>0</v>
      </c>
      <c r="E78" s="155">
        <f>E79</f>
        <v>0</v>
      </c>
    </row>
    <row r="79" spans="1:5" ht="15">
      <c r="A79" s="53"/>
      <c r="B79" s="53" t="s">
        <v>261</v>
      </c>
      <c r="C79" s="54" t="s">
        <v>262</v>
      </c>
      <c r="D79" s="55">
        <v>0</v>
      </c>
      <c r="E79" s="55">
        <v>0</v>
      </c>
    </row>
    <row r="80" spans="1:5" s="181" customFormat="1" ht="57">
      <c r="A80" s="187" t="s">
        <v>347</v>
      </c>
      <c r="B80" s="187"/>
      <c r="C80" s="188" t="s">
        <v>264</v>
      </c>
      <c r="D80" s="189">
        <f>D81+D83+D85+D87+D89+D91+D93</f>
        <v>100</v>
      </c>
      <c r="E80" s="189">
        <f>E81+E83+E85+E87+E89+E91+E93</f>
        <v>105</v>
      </c>
    </row>
    <row r="81" spans="1:5" ht="30" customHeight="1">
      <c r="A81" s="50" t="s">
        <v>348</v>
      </c>
      <c r="B81" s="50"/>
      <c r="C81" s="56" t="s">
        <v>266</v>
      </c>
      <c r="D81" s="155">
        <f>D82</f>
        <v>5</v>
      </c>
      <c r="E81" s="155">
        <f>E82</f>
        <v>5</v>
      </c>
    </row>
    <row r="82" spans="1:5" ht="30">
      <c r="A82" s="53"/>
      <c r="B82" s="53" t="s">
        <v>214</v>
      </c>
      <c r="C82" s="8" t="s">
        <v>215</v>
      </c>
      <c r="D82" s="55">
        <v>5</v>
      </c>
      <c r="E82" s="55">
        <v>5</v>
      </c>
    </row>
    <row r="83" spans="1:5" ht="14.25">
      <c r="A83" s="50" t="s">
        <v>349</v>
      </c>
      <c r="B83" s="50"/>
      <c r="C83" s="56" t="s">
        <v>268</v>
      </c>
      <c r="D83" s="155">
        <f>D84</f>
        <v>5</v>
      </c>
      <c r="E83" s="155">
        <f>E84</f>
        <v>5</v>
      </c>
    </row>
    <row r="84" spans="1:5" ht="30">
      <c r="A84" s="53"/>
      <c r="B84" s="53" t="s">
        <v>214</v>
      </c>
      <c r="C84" s="8" t="s">
        <v>215</v>
      </c>
      <c r="D84" s="55">
        <v>5</v>
      </c>
      <c r="E84" s="55">
        <v>5</v>
      </c>
    </row>
    <row r="85" spans="1:5" ht="28.5">
      <c r="A85" s="50" t="s">
        <v>350</v>
      </c>
      <c r="B85" s="50"/>
      <c r="C85" s="56" t="s">
        <v>270</v>
      </c>
      <c r="D85" s="155">
        <f>D86</f>
        <v>5</v>
      </c>
      <c r="E85" s="155">
        <f>E86</f>
        <v>5</v>
      </c>
    </row>
    <row r="86" spans="1:5" ht="30" customHeight="1">
      <c r="A86" s="53"/>
      <c r="B86" s="53" t="s">
        <v>214</v>
      </c>
      <c r="C86" s="8" t="s">
        <v>215</v>
      </c>
      <c r="D86" s="55">
        <v>5</v>
      </c>
      <c r="E86" s="55">
        <v>5</v>
      </c>
    </row>
    <row r="87" spans="1:5" ht="42.75">
      <c r="A87" s="50" t="s">
        <v>351</v>
      </c>
      <c r="B87" s="50"/>
      <c r="C87" s="56" t="s">
        <v>272</v>
      </c>
      <c r="D87" s="155">
        <f>D88</f>
        <v>5</v>
      </c>
      <c r="E87" s="155">
        <f>E88</f>
        <v>5</v>
      </c>
    </row>
    <row r="88" spans="1:5" ht="30">
      <c r="A88" s="53"/>
      <c r="B88" s="53" t="s">
        <v>214</v>
      </c>
      <c r="C88" s="8" t="s">
        <v>215</v>
      </c>
      <c r="D88" s="55">
        <v>5</v>
      </c>
      <c r="E88" s="55">
        <v>5</v>
      </c>
    </row>
    <row r="89" spans="1:5" s="52" customFormat="1" ht="42.75">
      <c r="A89" s="50" t="s">
        <v>352</v>
      </c>
      <c r="B89" s="50"/>
      <c r="C89" s="56" t="s">
        <v>274</v>
      </c>
      <c r="D89" s="155">
        <f>D90</f>
        <v>5</v>
      </c>
      <c r="E89" s="155">
        <f>E90</f>
        <v>5</v>
      </c>
    </row>
    <row r="90" spans="1:5" ht="30">
      <c r="A90" s="53"/>
      <c r="B90" s="53" t="s">
        <v>214</v>
      </c>
      <c r="C90" s="8" t="s">
        <v>215</v>
      </c>
      <c r="D90" s="55">
        <v>5</v>
      </c>
      <c r="E90" s="55">
        <v>5</v>
      </c>
    </row>
    <row r="91" spans="1:5" ht="28.5">
      <c r="A91" s="50" t="s">
        <v>353</v>
      </c>
      <c r="B91" s="50"/>
      <c r="C91" s="51" t="s">
        <v>619</v>
      </c>
      <c r="D91" s="155">
        <f>D92</f>
        <v>20</v>
      </c>
      <c r="E91" s="155">
        <f>E92</f>
        <v>20</v>
      </c>
    </row>
    <row r="92" spans="1:5" ht="30" customHeight="1">
      <c r="A92" s="53"/>
      <c r="B92" s="53" t="s">
        <v>214</v>
      </c>
      <c r="C92" s="8" t="s">
        <v>215</v>
      </c>
      <c r="D92" s="55">
        <v>20</v>
      </c>
      <c r="E92" s="55">
        <v>20</v>
      </c>
    </row>
    <row r="93" spans="1:5" ht="30" customHeight="1">
      <c r="A93" s="50" t="s">
        <v>354</v>
      </c>
      <c r="B93" s="50"/>
      <c r="C93" s="51" t="s">
        <v>277</v>
      </c>
      <c r="D93" s="155">
        <f>D94</f>
        <v>55</v>
      </c>
      <c r="E93" s="155">
        <f>E94</f>
        <v>60</v>
      </c>
    </row>
    <row r="94" spans="1:5" ht="30" customHeight="1">
      <c r="A94" s="53"/>
      <c r="B94" s="53" t="s">
        <v>278</v>
      </c>
      <c r="C94" s="54" t="s">
        <v>279</v>
      </c>
      <c r="D94" s="55">
        <v>55</v>
      </c>
      <c r="E94" s="55">
        <v>60</v>
      </c>
    </row>
    <row r="95" spans="1:5" ht="42.75">
      <c r="A95" s="187" t="s">
        <v>355</v>
      </c>
      <c r="B95" s="187"/>
      <c r="C95" s="188" t="s">
        <v>281</v>
      </c>
      <c r="D95" s="189">
        <f>D96+D98+D100+D102</f>
        <v>25</v>
      </c>
      <c r="E95" s="189">
        <f>E96+E98+E100+E102</f>
        <v>25</v>
      </c>
    </row>
    <row r="96" spans="1:5" ht="28.5">
      <c r="A96" s="112" t="s">
        <v>356</v>
      </c>
      <c r="B96" s="112"/>
      <c r="C96" s="113" t="s">
        <v>283</v>
      </c>
      <c r="D96" s="157">
        <f>D97</f>
        <v>5</v>
      </c>
      <c r="E96" s="157">
        <f>E97</f>
        <v>5</v>
      </c>
    </row>
    <row r="97" spans="1:5" ht="15">
      <c r="A97" s="108"/>
      <c r="B97" s="108">
        <v>800</v>
      </c>
      <c r="C97" s="109" t="s">
        <v>251</v>
      </c>
      <c r="D97" s="98">
        <v>5</v>
      </c>
      <c r="E97" s="98">
        <v>5</v>
      </c>
    </row>
    <row r="98" spans="1:5" ht="14.25">
      <c r="A98" s="112" t="s">
        <v>357</v>
      </c>
      <c r="B98" s="112"/>
      <c r="C98" s="113" t="s">
        <v>285</v>
      </c>
      <c r="D98" s="157">
        <f>D99</f>
        <v>20</v>
      </c>
      <c r="E98" s="157">
        <f>E99</f>
        <v>20</v>
      </c>
    </row>
    <row r="99" spans="1:5" ht="15">
      <c r="A99" s="108"/>
      <c r="B99" s="108">
        <v>800</v>
      </c>
      <c r="C99" s="109" t="s">
        <v>251</v>
      </c>
      <c r="D99" s="98">
        <v>20</v>
      </c>
      <c r="E99" s="98">
        <v>20</v>
      </c>
    </row>
    <row r="100" spans="1:5" ht="57">
      <c r="A100" s="112" t="s">
        <v>606</v>
      </c>
      <c r="B100" s="112"/>
      <c r="C100" s="113" t="s">
        <v>286</v>
      </c>
      <c r="D100" s="157">
        <f>D101</f>
        <v>0</v>
      </c>
      <c r="E100" s="157">
        <f>E101</f>
        <v>0</v>
      </c>
    </row>
    <row r="101" spans="1:5" ht="15">
      <c r="A101" s="108"/>
      <c r="B101" s="108" t="s">
        <v>261</v>
      </c>
      <c r="C101" s="109" t="s">
        <v>262</v>
      </c>
      <c r="D101" s="98">
        <v>0</v>
      </c>
      <c r="E101" s="98">
        <v>0</v>
      </c>
    </row>
    <row r="102" spans="1:5" ht="57">
      <c r="A102" s="112" t="s">
        <v>608</v>
      </c>
      <c r="B102" s="112"/>
      <c r="C102" s="113" t="s">
        <v>287</v>
      </c>
      <c r="D102" s="157">
        <f>D103</f>
        <v>0</v>
      </c>
      <c r="E102" s="157">
        <f>E103</f>
        <v>0</v>
      </c>
    </row>
    <row r="103" spans="1:5" ht="15">
      <c r="A103" s="108"/>
      <c r="B103" s="108" t="s">
        <v>261</v>
      </c>
      <c r="C103" s="109" t="s">
        <v>262</v>
      </c>
      <c r="D103" s="98">
        <v>0</v>
      </c>
      <c r="E103" s="98">
        <v>0</v>
      </c>
    </row>
    <row r="104" spans="1:5" ht="14.25">
      <c r="A104" s="187" t="s">
        <v>358</v>
      </c>
      <c r="B104" s="187"/>
      <c r="C104" s="188" t="s">
        <v>289</v>
      </c>
      <c r="D104" s="189">
        <f>D105+D115+D121</f>
        <v>2335.24</v>
      </c>
      <c r="E104" s="189">
        <f>E105+E115+E121</f>
        <v>2279.64</v>
      </c>
    </row>
    <row r="105" spans="1:5" ht="28.5">
      <c r="A105" s="50" t="s">
        <v>359</v>
      </c>
      <c r="B105" s="50"/>
      <c r="C105" s="51" t="s">
        <v>291</v>
      </c>
      <c r="D105" s="155">
        <f>D106+D109+D111</f>
        <v>2264.7</v>
      </c>
      <c r="E105" s="155">
        <f>E106+E109+E111</f>
        <v>2212.2</v>
      </c>
    </row>
    <row r="106" spans="1:5" ht="15">
      <c r="A106" s="53" t="s">
        <v>360</v>
      </c>
      <c r="B106" s="53"/>
      <c r="C106" s="54" t="s">
        <v>293</v>
      </c>
      <c r="D106" s="55">
        <f>D107+D108</f>
        <v>492.7</v>
      </c>
      <c r="E106" s="55">
        <f>E107+E108</f>
        <v>492.7</v>
      </c>
    </row>
    <row r="107" spans="1:5" ht="67.5" customHeight="1">
      <c r="A107" s="53"/>
      <c r="B107" s="53">
        <v>100</v>
      </c>
      <c r="C107" s="54" t="s">
        <v>294</v>
      </c>
      <c r="D107" s="55">
        <v>491.7</v>
      </c>
      <c r="E107" s="55">
        <v>491.7</v>
      </c>
    </row>
    <row r="108" spans="1:5" ht="15">
      <c r="A108" s="53"/>
      <c r="B108" s="53">
        <v>800</v>
      </c>
      <c r="C108" s="54" t="s">
        <v>251</v>
      </c>
      <c r="D108" s="158">
        <v>1</v>
      </c>
      <c r="E108" s="158">
        <v>1</v>
      </c>
    </row>
    <row r="109" spans="1:5" ht="15">
      <c r="A109" s="53" t="s">
        <v>361</v>
      </c>
      <c r="B109" s="53"/>
      <c r="C109" s="54" t="s">
        <v>296</v>
      </c>
      <c r="D109" s="55">
        <f>D110</f>
        <v>0</v>
      </c>
      <c r="E109" s="55">
        <f>E110</f>
        <v>0</v>
      </c>
    </row>
    <row r="110" spans="1:5" ht="30">
      <c r="A110" s="53"/>
      <c r="B110" s="53">
        <v>200</v>
      </c>
      <c r="C110" s="54" t="s">
        <v>215</v>
      </c>
      <c r="D110" s="158">
        <v>0</v>
      </c>
      <c r="E110" s="158">
        <v>0</v>
      </c>
    </row>
    <row r="111" spans="1:5" ht="30">
      <c r="A111" s="53" t="s">
        <v>362</v>
      </c>
      <c r="B111" s="53"/>
      <c r="C111" s="54" t="s">
        <v>298</v>
      </c>
      <c r="D111" s="55">
        <f>D112+D113+D114</f>
        <v>1772</v>
      </c>
      <c r="E111" s="55">
        <f>E112+E113+E114</f>
        <v>1719.5</v>
      </c>
    </row>
    <row r="112" spans="1:5" ht="67.5" customHeight="1">
      <c r="A112" s="53"/>
      <c r="B112" s="53">
        <v>100</v>
      </c>
      <c r="C112" s="54" t="s">
        <v>294</v>
      </c>
      <c r="D112" s="55">
        <v>1480</v>
      </c>
      <c r="E112" s="55">
        <v>1480</v>
      </c>
    </row>
    <row r="113" spans="1:5" ht="30">
      <c r="A113" s="53"/>
      <c r="B113" s="53">
        <v>200</v>
      </c>
      <c r="C113" s="54" t="s">
        <v>215</v>
      </c>
      <c r="D113" s="55">
        <v>290</v>
      </c>
      <c r="E113" s="55">
        <v>237.5</v>
      </c>
    </row>
    <row r="114" spans="1:5" ht="15">
      <c r="A114" s="53"/>
      <c r="B114" s="53">
        <v>800</v>
      </c>
      <c r="C114" s="54" t="s">
        <v>251</v>
      </c>
      <c r="D114" s="55">
        <v>2</v>
      </c>
      <c r="E114" s="55">
        <v>2</v>
      </c>
    </row>
    <row r="115" spans="1:5" ht="42.75">
      <c r="A115" s="50" t="s">
        <v>363</v>
      </c>
      <c r="B115" s="50"/>
      <c r="C115" s="51" t="s">
        <v>300</v>
      </c>
      <c r="D115" s="155">
        <f>D116+D118</f>
        <v>70.54</v>
      </c>
      <c r="E115" s="155">
        <f>E116+E118</f>
        <v>67.44</v>
      </c>
    </row>
    <row r="116" spans="1:5" ht="30">
      <c r="A116" s="53" t="s">
        <v>364</v>
      </c>
      <c r="B116" s="53"/>
      <c r="C116" s="54" t="s">
        <v>302</v>
      </c>
      <c r="D116" s="55">
        <f>D117</f>
        <v>1.04</v>
      </c>
      <c r="E116" s="55">
        <f>E117</f>
        <v>1.04</v>
      </c>
    </row>
    <row r="117" spans="1:5" ht="30" customHeight="1">
      <c r="A117" s="53"/>
      <c r="B117" s="53" t="s">
        <v>214</v>
      </c>
      <c r="C117" s="54" t="s">
        <v>215</v>
      </c>
      <c r="D117" s="158">
        <v>1.04</v>
      </c>
      <c r="E117" s="158">
        <v>1.04</v>
      </c>
    </row>
    <row r="118" spans="1:5" ht="30">
      <c r="A118" s="53" t="s">
        <v>365</v>
      </c>
      <c r="B118" s="53"/>
      <c r="C118" s="54" t="s">
        <v>304</v>
      </c>
      <c r="D118" s="158">
        <f>D119+D120</f>
        <v>69.5</v>
      </c>
      <c r="E118" s="158">
        <f>E119+E120</f>
        <v>66.39999999999999</v>
      </c>
    </row>
    <row r="119" spans="1:5" ht="60">
      <c r="A119" s="53"/>
      <c r="B119" s="53" t="s">
        <v>305</v>
      </c>
      <c r="C119" s="54" t="s">
        <v>294</v>
      </c>
      <c r="D119" s="55">
        <v>66.4</v>
      </c>
      <c r="E119" s="55">
        <v>63.3</v>
      </c>
    </row>
    <row r="120" spans="1:5" ht="30">
      <c r="A120" s="53"/>
      <c r="B120" s="53" t="s">
        <v>214</v>
      </c>
      <c r="C120" s="54" t="s">
        <v>215</v>
      </c>
      <c r="D120" s="55">
        <v>3.1</v>
      </c>
      <c r="E120" s="55">
        <v>3.1</v>
      </c>
    </row>
    <row r="121" spans="1:5" ht="42.75">
      <c r="A121" s="57" t="s">
        <v>366</v>
      </c>
      <c r="B121" s="50"/>
      <c r="C121" s="51" t="s">
        <v>307</v>
      </c>
      <c r="D121" s="159">
        <f>D122</f>
        <v>0</v>
      </c>
      <c r="E121" s="159">
        <f>E122</f>
        <v>0</v>
      </c>
    </row>
    <row r="122" spans="1:5" ht="60">
      <c r="A122" s="58" t="s">
        <v>609</v>
      </c>
      <c r="B122" s="53"/>
      <c r="C122" s="54" t="s">
        <v>308</v>
      </c>
      <c r="D122" s="158">
        <f>D123</f>
        <v>0</v>
      </c>
      <c r="E122" s="158">
        <f>E123</f>
        <v>0</v>
      </c>
    </row>
    <row r="123" spans="1:5" ht="15">
      <c r="A123" s="58"/>
      <c r="B123" s="53" t="s">
        <v>261</v>
      </c>
      <c r="C123" s="54" t="s">
        <v>262</v>
      </c>
      <c r="D123" s="158">
        <v>0</v>
      </c>
      <c r="E123" s="158">
        <v>0</v>
      </c>
    </row>
    <row r="124" spans="1:5" ht="3.75" customHeight="1">
      <c r="A124" s="58"/>
      <c r="B124" s="53"/>
      <c r="C124" s="54"/>
      <c r="D124" s="158"/>
      <c r="E124" s="158"/>
    </row>
    <row r="125" spans="1:5" s="40" customFormat="1" ht="14.25">
      <c r="A125" s="57"/>
      <c r="B125" s="50"/>
      <c r="C125" s="60" t="s">
        <v>367</v>
      </c>
      <c r="D125" s="159">
        <v>133.7</v>
      </c>
      <c r="E125" s="159">
        <v>253.53</v>
      </c>
    </row>
    <row r="126" spans="1:5" ht="14.25">
      <c r="A126" s="50"/>
      <c r="B126" s="50"/>
      <c r="C126" s="51" t="s">
        <v>309</v>
      </c>
      <c r="D126" s="159">
        <f>D104+D11+D28+D33+D60+D71+D80+D95+D125</f>
        <v>5345.64358</v>
      </c>
      <c r="E126" s="159">
        <f>E104+E11+E28+E33+E60+E71+E80+E95+E125</f>
        <v>5070.54339</v>
      </c>
    </row>
    <row r="128" ht="30" customHeight="1"/>
    <row r="131" ht="30" customHeight="1">
      <c r="E131" s="61"/>
    </row>
    <row r="133" spans="4:5" ht="15">
      <c r="D133" s="61"/>
      <c r="E133" s="61"/>
    </row>
    <row r="143" ht="45" customHeight="1"/>
    <row r="152" ht="30" customHeight="1"/>
    <row r="157" ht="30" customHeight="1"/>
    <row r="162" ht="30" customHeight="1"/>
    <row r="165" ht="30" customHeight="1"/>
    <row r="169" ht="30" customHeight="1"/>
    <row r="173" ht="30" customHeight="1"/>
    <row r="177" ht="30" customHeight="1"/>
    <row r="182" ht="30" customHeight="1"/>
    <row r="185" ht="30" customHeight="1"/>
    <row r="188" ht="30" customHeight="1"/>
    <row r="190" spans="1:5" s="40" customFormat="1" ht="15">
      <c r="A190" s="5"/>
      <c r="B190" s="5"/>
      <c r="C190" s="41"/>
      <c r="D190" s="5"/>
      <c r="E190" s="5"/>
    </row>
    <row r="212" spans="1:5" s="40" customFormat="1" ht="15">
      <c r="A212" s="5"/>
      <c r="B212" s="5"/>
      <c r="C212" s="41"/>
      <c r="D212" s="5"/>
      <c r="E212" s="5"/>
    </row>
    <row r="213" spans="1:5" s="40" customFormat="1" ht="15">
      <c r="A213" s="5"/>
      <c r="B213" s="5"/>
      <c r="C213" s="41"/>
      <c r="D213" s="5"/>
      <c r="E213" s="5"/>
    </row>
    <row r="217" spans="1:5" s="40" customFormat="1" ht="15">
      <c r="A217" s="5"/>
      <c r="B217" s="5"/>
      <c r="C217" s="41"/>
      <c r="D217" s="5"/>
      <c r="E217" s="5"/>
    </row>
    <row r="226" spans="1:5" s="40" customFormat="1" ht="15">
      <c r="A226" s="5"/>
      <c r="B226" s="5"/>
      <c r="C226" s="41"/>
      <c r="D226" s="5"/>
      <c r="E226" s="5"/>
    </row>
  </sheetData>
  <sheetProtection selectLockedCells="1" selectUnlockedCells="1"/>
  <mergeCells count="1">
    <mergeCell ref="A7:E7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9"/>
  <sheetViews>
    <sheetView zoomScale="90" zoomScaleNormal="90" zoomScalePageLayoutView="0" workbookViewId="0" topLeftCell="A257">
      <selection activeCell="I9" sqref="I9"/>
    </sheetView>
  </sheetViews>
  <sheetFormatPr defaultColWidth="9.00390625" defaultRowHeight="12.75"/>
  <cols>
    <col min="1" max="1" width="9.75390625" style="0" customWidth="1"/>
    <col min="2" max="3" width="11.75390625" style="5" customWidth="1"/>
    <col min="4" max="4" width="9.75390625" style="5" customWidth="1"/>
    <col min="5" max="5" width="49.75390625" style="12" customWidth="1"/>
    <col min="6" max="6" width="18.75390625" style="5" customWidth="1"/>
  </cols>
  <sheetData>
    <row r="1" spans="1:7" ht="15">
      <c r="A1" s="237"/>
      <c r="B1" s="174"/>
      <c r="C1" s="174"/>
      <c r="D1" s="174"/>
      <c r="E1" s="233"/>
      <c r="F1" s="175" t="s">
        <v>368</v>
      </c>
      <c r="G1" s="237"/>
    </row>
    <row r="2" spans="1:7" ht="15">
      <c r="A2" s="237"/>
      <c r="B2" s="174"/>
      <c r="C2" s="174"/>
      <c r="D2" s="174"/>
      <c r="E2" s="233"/>
      <c r="F2" s="175" t="s">
        <v>1</v>
      </c>
      <c r="G2" s="237"/>
    </row>
    <row r="3" spans="1:7" ht="15">
      <c r="A3" s="237"/>
      <c r="B3" s="174"/>
      <c r="C3" s="174"/>
      <c r="D3" s="174"/>
      <c r="E3" s="233"/>
      <c r="F3" s="175" t="s">
        <v>2</v>
      </c>
      <c r="G3" s="237"/>
    </row>
    <row r="4" spans="1:7" ht="15">
      <c r="A4" s="237"/>
      <c r="B4" s="174"/>
      <c r="C4" s="174"/>
      <c r="D4" s="174"/>
      <c r="E4" s="233"/>
      <c r="F4" s="175" t="s">
        <v>662</v>
      </c>
      <c r="G4" s="237"/>
    </row>
    <row r="5" spans="1:7" ht="4.5" customHeight="1">
      <c r="A5" s="237"/>
      <c r="B5" s="174"/>
      <c r="C5" s="174"/>
      <c r="D5" s="174"/>
      <c r="E5" s="233"/>
      <c r="F5" s="237"/>
      <c r="G5" s="237"/>
    </row>
    <row r="6" spans="1:7" ht="15" hidden="1">
      <c r="A6" s="237"/>
      <c r="B6" s="174"/>
      <c r="C6" s="174"/>
      <c r="D6" s="174"/>
      <c r="E6" s="233"/>
      <c r="F6" s="175"/>
      <c r="G6" s="237"/>
    </row>
    <row r="7" spans="1:7" ht="15" customHeight="1">
      <c r="A7" s="234" t="s">
        <v>369</v>
      </c>
      <c r="B7" s="234"/>
      <c r="C7" s="234"/>
      <c r="D7" s="234"/>
      <c r="E7" s="234"/>
      <c r="F7" s="234"/>
      <c r="G7" s="237"/>
    </row>
    <row r="8" spans="1:7" ht="15" customHeight="1">
      <c r="A8" s="234" t="s">
        <v>2</v>
      </c>
      <c r="B8" s="234"/>
      <c r="C8" s="234"/>
      <c r="D8" s="234"/>
      <c r="E8" s="234"/>
      <c r="F8" s="234"/>
      <c r="G8" s="237"/>
    </row>
    <row r="9" spans="1:7" ht="14.25" customHeight="1">
      <c r="A9" s="234" t="s">
        <v>370</v>
      </c>
      <c r="B9" s="234"/>
      <c r="C9" s="234"/>
      <c r="D9" s="234"/>
      <c r="E9" s="234"/>
      <c r="F9" s="234"/>
      <c r="G9" s="237"/>
    </row>
    <row r="10" spans="1:7" ht="1.5" customHeight="1">
      <c r="A10" s="237"/>
      <c r="B10" s="174"/>
      <c r="C10" s="174"/>
      <c r="D10" s="174"/>
      <c r="E10" s="233"/>
      <c r="F10" s="174"/>
      <c r="G10" s="237"/>
    </row>
    <row r="11" spans="1:7" ht="15">
      <c r="A11" s="237"/>
      <c r="B11" s="174"/>
      <c r="C11" s="174"/>
      <c r="D11" s="174"/>
      <c r="E11" s="233"/>
      <c r="F11" s="175" t="s">
        <v>29</v>
      </c>
      <c r="G11" s="237"/>
    </row>
    <row r="12" spans="1:7" ht="13.5" customHeight="1">
      <c r="A12" s="229" t="s">
        <v>371</v>
      </c>
      <c r="B12" s="230" t="s">
        <v>372</v>
      </c>
      <c r="C12" s="230" t="s">
        <v>180</v>
      </c>
      <c r="D12" s="230" t="s">
        <v>181</v>
      </c>
      <c r="E12" s="227" t="s">
        <v>182</v>
      </c>
      <c r="F12" s="230" t="s">
        <v>373</v>
      </c>
      <c r="G12" s="237"/>
    </row>
    <row r="13" spans="1:7" ht="12.75">
      <c r="A13" s="229"/>
      <c r="B13" s="230"/>
      <c r="C13" s="230"/>
      <c r="D13" s="230"/>
      <c r="E13" s="227"/>
      <c r="F13" s="230"/>
      <c r="G13" s="237"/>
    </row>
    <row r="14" spans="1:7" ht="12.75">
      <c r="A14" s="229"/>
      <c r="B14" s="230"/>
      <c r="C14" s="230"/>
      <c r="D14" s="230"/>
      <c r="E14" s="227"/>
      <c r="F14" s="230"/>
      <c r="G14" s="237"/>
    </row>
    <row r="15" spans="1:7" ht="12.75">
      <c r="A15" s="229"/>
      <c r="B15" s="230"/>
      <c r="C15" s="230"/>
      <c r="D15" s="230"/>
      <c r="E15" s="227"/>
      <c r="F15" s="230"/>
      <c r="G15" s="237"/>
    </row>
    <row r="16" spans="1:7" ht="5.25" customHeight="1">
      <c r="A16" s="229"/>
      <c r="B16" s="230"/>
      <c r="C16" s="230"/>
      <c r="D16" s="230"/>
      <c r="E16" s="227"/>
      <c r="F16" s="230"/>
      <c r="G16" s="237"/>
    </row>
    <row r="17" spans="1:7" ht="4.5" customHeight="1">
      <c r="A17" s="229"/>
      <c r="B17" s="230"/>
      <c r="C17" s="230"/>
      <c r="D17" s="230"/>
      <c r="E17" s="227"/>
      <c r="F17" s="230"/>
      <c r="G17" s="237"/>
    </row>
    <row r="18" spans="1:7" ht="12.75" hidden="1">
      <c r="A18" s="229"/>
      <c r="B18" s="230"/>
      <c r="C18" s="230"/>
      <c r="D18" s="230"/>
      <c r="E18" s="227"/>
      <c r="F18" s="230"/>
      <c r="G18" s="237"/>
    </row>
    <row r="19" spans="1:7" ht="12.75" hidden="1">
      <c r="A19" s="229"/>
      <c r="B19" s="230"/>
      <c r="C19" s="230"/>
      <c r="D19" s="230"/>
      <c r="E19" s="227"/>
      <c r="F19" s="230"/>
      <c r="G19" s="237"/>
    </row>
    <row r="20" spans="1:7" ht="12.75" hidden="1">
      <c r="A20" s="229"/>
      <c r="B20" s="230"/>
      <c r="C20" s="230"/>
      <c r="D20" s="230"/>
      <c r="E20" s="227"/>
      <c r="F20" s="230"/>
      <c r="G20" s="237"/>
    </row>
    <row r="21" spans="1:7" ht="12.75" hidden="1">
      <c r="A21" s="229"/>
      <c r="B21" s="230"/>
      <c r="C21" s="230"/>
      <c r="D21" s="230"/>
      <c r="E21" s="227"/>
      <c r="F21" s="230"/>
      <c r="G21" s="237"/>
    </row>
    <row r="22" spans="1:7" s="62" customFormat="1" ht="34.5">
      <c r="A22" s="110" t="s">
        <v>374</v>
      </c>
      <c r="B22" s="238"/>
      <c r="C22" s="238"/>
      <c r="D22" s="238"/>
      <c r="E22" s="239" t="s">
        <v>375</v>
      </c>
      <c r="F22" s="160">
        <f>F23</f>
        <v>278.99449</v>
      </c>
      <c r="G22" s="235"/>
    </row>
    <row r="23" spans="1:7" ht="18.75" customHeight="1">
      <c r="A23" s="111"/>
      <c r="B23" s="240" t="s">
        <v>376</v>
      </c>
      <c r="C23" s="240"/>
      <c r="D23" s="240"/>
      <c r="E23" s="241" t="s">
        <v>377</v>
      </c>
      <c r="F23" s="171">
        <f>F32+F38</f>
        <v>278.99449</v>
      </c>
      <c r="G23" s="237"/>
    </row>
    <row r="24" spans="1:7" ht="42.75" hidden="1">
      <c r="A24" s="117"/>
      <c r="B24" s="242" t="s">
        <v>378</v>
      </c>
      <c r="C24" s="242"/>
      <c r="D24" s="242"/>
      <c r="E24" s="121" t="s">
        <v>379</v>
      </c>
      <c r="F24" s="157">
        <f>F25</f>
        <v>0</v>
      </c>
      <c r="G24" s="237"/>
    </row>
    <row r="25" spans="1:7" ht="15" customHeight="1" hidden="1">
      <c r="A25" s="117"/>
      <c r="B25" s="122"/>
      <c r="C25" s="122" t="s">
        <v>358</v>
      </c>
      <c r="D25" s="122"/>
      <c r="E25" s="118" t="s">
        <v>289</v>
      </c>
      <c r="F25" s="98">
        <f>F26</f>
        <v>0</v>
      </c>
      <c r="G25" s="237"/>
    </row>
    <row r="26" spans="1:7" ht="30" hidden="1">
      <c r="A26" s="117"/>
      <c r="B26" s="122"/>
      <c r="C26" s="122" t="s">
        <v>359</v>
      </c>
      <c r="D26" s="122"/>
      <c r="E26" s="118" t="s">
        <v>291</v>
      </c>
      <c r="F26" s="98">
        <f>F27</f>
        <v>0</v>
      </c>
      <c r="G26" s="237"/>
    </row>
    <row r="27" spans="1:7" ht="15" hidden="1">
      <c r="A27" s="117"/>
      <c r="B27" s="122"/>
      <c r="C27" s="122" t="s">
        <v>360</v>
      </c>
      <c r="D27" s="122"/>
      <c r="E27" s="118" t="s">
        <v>293</v>
      </c>
      <c r="F27" s="98">
        <f>F28+F30</f>
        <v>0</v>
      </c>
      <c r="G27" s="237"/>
    </row>
    <row r="28" spans="1:7" ht="88.5" customHeight="1" hidden="1">
      <c r="A28" s="117"/>
      <c r="B28" s="122"/>
      <c r="C28" s="122"/>
      <c r="D28" s="122">
        <v>100</v>
      </c>
      <c r="E28" s="118" t="s">
        <v>294</v>
      </c>
      <c r="F28" s="98">
        <f>F29</f>
        <v>0</v>
      </c>
      <c r="G28" s="237"/>
    </row>
    <row r="29" spans="1:7" ht="30" customHeight="1" hidden="1">
      <c r="A29" s="117"/>
      <c r="B29" s="122"/>
      <c r="C29" s="122"/>
      <c r="D29" s="122">
        <v>120</v>
      </c>
      <c r="E29" s="118" t="s">
        <v>380</v>
      </c>
      <c r="F29" s="98">
        <v>0</v>
      </c>
      <c r="G29" s="237"/>
    </row>
    <row r="30" spans="1:7" ht="15" hidden="1">
      <c r="A30" s="117"/>
      <c r="B30" s="122"/>
      <c r="C30" s="122"/>
      <c r="D30" s="122"/>
      <c r="E30" s="118"/>
      <c r="F30" s="98"/>
      <c r="G30" s="237"/>
    </row>
    <row r="31" spans="1:7" ht="15" hidden="1">
      <c r="A31" s="117"/>
      <c r="B31" s="122"/>
      <c r="C31" s="122"/>
      <c r="D31" s="122"/>
      <c r="E31" s="118"/>
      <c r="F31" s="98"/>
      <c r="G31" s="237"/>
    </row>
    <row r="32" spans="1:7" ht="42.75">
      <c r="A32" s="117"/>
      <c r="B32" s="242" t="s">
        <v>378</v>
      </c>
      <c r="C32" s="122"/>
      <c r="D32" s="122"/>
      <c r="E32" s="121" t="s">
        <v>379</v>
      </c>
      <c r="F32" s="157">
        <f>F33</f>
        <v>214.39449</v>
      </c>
      <c r="G32" s="237"/>
    </row>
    <row r="33" spans="1:7" ht="15">
      <c r="A33" s="117"/>
      <c r="B33" s="122"/>
      <c r="C33" s="122" t="s">
        <v>358</v>
      </c>
      <c r="D33" s="122"/>
      <c r="E33" s="118" t="s">
        <v>289</v>
      </c>
      <c r="F33" s="98">
        <f>F34</f>
        <v>214.39449</v>
      </c>
      <c r="G33" s="237"/>
    </row>
    <row r="34" spans="1:7" ht="30">
      <c r="A34" s="117"/>
      <c r="B34" s="122"/>
      <c r="C34" s="122" t="s">
        <v>359</v>
      </c>
      <c r="D34" s="122"/>
      <c r="E34" s="118" t="s">
        <v>291</v>
      </c>
      <c r="F34" s="98">
        <f>F35</f>
        <v>214.39449</v>
      </c>
      <c r="G34" s="237"/>
    </row>
    <row r="35" spans="1:7" ht="15">
      <c r="A35" s="117"/>
      <c r="B35" s="122"/>
      <c r="C35" s="122" t="s">
        <v>360</v>
      </c>
      <c r="D35" s="122"/>
      <c r="E35" s="118" t="s">
        <v>293</v>
      </c>
      <c r="F35" s="98">
        <f>F36</f>
        <v>214.39449</v>
      </c>
      <c r="G35" s="237"/>
    </row>
    <row r="36" spans="1:7" ht="75">
      <c r="A36" s="117"/>
      <c r="B36" s="122"/>
      <c r="C36" s="122"/>
      <c r="D36" s="122" t="s">
        <v>305</v>
      </c>
      <c r="E36" s="118" t="s">
        <v>294</v>
      </c>
      <c r="F36" s="98">
        <f>F37</f>
        <v>214.39449</v>
      </c>
      <c r="G36" s="237"/>
    </row>
    <row r="37" spans="1:7" ht="30">
      <c r="A37" s="117"/>
      <c r="B37" s="122"/>
      <c r="C37" s="122"/>
      <c r="D37" s="122" t="s">
        <v>660</v>
      </c>
      <c r="E37" s="118" t="s">
        <v>380</v>
      </c>
      <c r="F37" s="98">
        <v>214.39449</v>
      </c>
      <c r="G37" s="237"/>
    </row>
    <row r="38" spans="1:7" ht="57">
      <c r="A38" s="117"/>
      <c r="B38" s="242" t="s">
        <v>383</v>
      </c>
      <c r="C38" s="242"/>
      <c r="D38" s="242"/>
      <c r="E38" s="121" t="s">
        <v>384</v>
      </c>
      <c r="F38" s="157">
        <f>F46+F39</f>
        <v>64.6</v>
      </c>
      <c r="G38" s="237"/>
    </row>
    <row r="39" spans="1:7" ht="45">
      <c r="A39" s="117"/>
      <c r="B39" s="242"/>
      <c r="C39" s="122" t="s">
        <v>355</v>
      </c>
      <c r="D39" s="122"/>
      <c r="E39" s="114" t="s">
        <v>281</v>
      </c>
      <c r="F39" s="98">
        <f>F40</f>
        <v>63.5</v>
      </c>
      <c r="G39" s="237"/>
    </row>
    <row r="40" spans="1:7" ht="60">
      <c r="A40" s="117"/>
      <c r="B40" s="242"/>
      <c r="C40" s="122" t="s">
        <v>606</v>
      </c>
      <c r="D40" s="122"/>
      <c r="E40" s="114" t="s">
        <v>620</v>
      </c>
      <c r="F40" s="98">
        <f>F41</f>
        <v>63.5</v>
      </c>
      <c r="G40" s="237"/>
    </row>
    <row r="41" spans="1:7" ht="15">
      <c r="A41" s="117"/>
      <c r="B41" s="242"/>
      <c r="C41" s="122"/>
      <c r="D41" s="122">
        <v>500</v>
      </c>
      <c r="E41" s="118" t="s">
        <v>262</v>
      </c>
      <c r="F41" s="98">
        <f>F42</f>
        <v>63.5</v>
      </c>
      <c r="G41" s="237"/>
    </row>
    <row r="42" spans="1:7" ht="15">
      <c r="A42" s="117"/>
      <c r="B42" s="242"/>
      <c r="C42" s="122"/>
      <c r="D42" s="122">
        <v>540</v>
      </c>
      <c r="E42" s="118" t="s">
        <v>169</v>
      </c>
      <c r="F42" s="98">
        <v>63.5</v>
      </c>
      <c r="G42" s="237"/>
    </row>
    <row r="43" spans="1:7" ht="15">
      <c r="A43" s="117"/>
      <c r="B43" s="242"/>
      <c r="C43" s="122" t="s">
        <v>358</v>
      </c>
      <c r="D43" s="122"/>
      <c r="E43" s="118" t="s">
        <v>289</v>
      </c>
      <c r="F43" s="98">
        <f>F44</f>
        <v>1.1</v>
      </c>
      <c r="G43" s="237"/>
    </row>
    <row r="44" spans="1:7" ht="33.75" customHeight="1">
      <c r="A44" s="117"/>
      <c r="B44" s="242"/>
      <c r="C44" s="122" t="s">
        <v>359</v>
      </c>
      <c r="D44" s="122"/>
      <c r="E44" s="118" t="s">
        <v>291</v>
      </c>
      <c r="F44" s="98">
        <f>F45</f>
        <v>1.1</v>
      </c>
      <c r="G44" s="237"/>
    </row>
    <row r="45" spans="1:7" ht="15">
      <c r="A45" s="117"/>
      <c r="B45" s="242"/>
      <c r="C45" s="122" t="s">
        <v>360</v>
      </c>
      <c r="D45" s="122"/>
      <c r="E45" s="118" t="s">
        <v>293</v>
      </c>
      <c r="F45" s="98">
        <f>F46</f>
        <v>1.1</v>
      </c>
      <c r="G45" s="237"/>
    </row>
    <row r="46" spans="1:7" ht="21.75" customHeight="1">
      <c r="A46" s="117"/>
      <c r="B46" s="122"/>
      <c r="C46" s="122"/>
      <c r="D46" s="122" t="s">
        <v>381</v>
      </c>
      <c r="E46" s="118" t="s">
        <v>251</v>
      </c>
      <c r="F46" s="98">
        <f>F47</f>
        <v>1.1</v>
      </c>
      <c r="G46" s="237"/>
    </row>
    <row r="47" spans="1:7" ht="19.5" customHeight="1">
      <c r="A47" s="117"/>
      <c r="B47" s="122"/>
      <c r="C47" s="122"/>
      <c r="D47" s="122" t="s">
        <v>397</v>
      </c>
      <c r="E47" s="118" t="s">
        <v>382</v>
      </c>
      <c r="F47" s="98">
        <f>1+0.1</f>
        <v>1.1</v>
      </c>
      <c r="G47" s="237"/>
    </row>
    <row r="48" spans="1:7" ht="0.75" customHeight="1" hidden="1">
      <c r="A48" s="117"/>
      <c r="B48" s="122"/>
      <c r="C48" s="122"/>
      <c r="D48" s="122"/>
      <c r="E48" s="118"/>
      <c r="F48" s="98"/>
      <c r="G48" s="237"/>
    </row>
    <row r="49" spans="1:7" ht="15" hidden="1">
      <c r="A49" s="117"/>
      <c r="B49" s="122"/>
      <c r="C49" s="122"/>
      <c r="D49" s="122"/>
      <c r="E49" s="118"/>
      <c r="F49" s="98"/>
      <c r="G49" s="237"/>
    </row>
    <row r="50" spans="1:7" ht="30" customHeight="1" hidden="1">
      <c r="A50" s="117"/>
      <c r="B50" s="122"/>
      <c r="C50" s="122"/>
      <c r="D50" s="122"/>
      <c r="E50" s="118"/>
      <c r="F50" s="98"/>
      <c r="G50" s="237"/>
    </row>
    <row r="51" spans="1:7" s="4" customFormat="1" ht="34.5">
      <c r="A51" s="110" t="s">
        <v>387</v>
      </c>
      <c r="B51" s="110"/>
      <c r="C51" s="110"/>
      <c r="D51" s="110"/>
      <c r="E51" s="239" t="s">
        <v>388</v>
      </c>
      <c r="F51" s="161">
        <f>F52+F137+F146+F163+F178+F210+F234+F250</f>
        <v>5951.48587</v>
      </c>
      <c r="G51" s="236"/>
    </row>
    <row r="52" spans="1:7" s="4" customFormat="1" ht="15.75">
      <c r="A52" s="111"/>
      <c r="B52" s="240" t="s">
        <v>376</v>
      </c>
      <c r="C52" s="240"/>
      <c r="D52" s="240"/>
      <c r="E52" s="241" t="s">
        <v>377</v>
      </c>
      <c r="F52" s="171">
        <f>F62+F88+F93+F53</f>
        <v>2667.79816</v>
      </c>
      <c r="G52" s="236"/>
    </row>
    <row r="53" spans="1:7" s="4" customFormat="1" ht="42.75">
      <c r="A53" s="111"/>
      <c r="B53" s="240" t="s">
        <v>378</v>
      </c>
      <c r="C53" s="240"/>
      <c r="D53" s="240"/>
      <c r="E53" s="241" t="s">
        <v>379</v>
      </c>
      <c r="F53" s="171">
        <f>F54</f>
        <v>262.41034</v>
      </c>
      <c r="G53" s="236"/>
    </row>
    <row r="54" spans="1:7" s="4" customFormat="1" ht="15.75">
      <c r="A54" s="111"/>
      <c r="B54" s="240"/>
      <c r="C54" s="123" t="s">
        <v>358</v>
      </c>
      <c r="D54" s="123"/>
      <c r="E54" s="118" t="s">
        <v>289</v>
      </c>
      <c r="F54" s="172">
        <f>F55</f>
        <v>262.41034</v>
      </c>
      <c r="G54" s="236"/>
    </row>
    <row r="55" spans="1:7" s="4" customFormat="1" ht="30">
      <c r="A55" s="111"/>
      <c r="B55" s="240"/>
      <c r="C55" s="123" t="s">
        <v>359</v>
      </c>
      <c r="D55" s="123"/>
      <c r="E55" s="118" t="s">
        <v>291</v>
      </c>
      <c r="F55" s="172">
        <f>F56+F59</f>
        <v>262.41034</v>
      </c>
      <c r="G55" s="236"/>
    </row>
    <row r="56" spans="1:7" s="4" customFormat="1" ht="15.75">
      <c r="A56" s="111"/>
      <c r="B56" s="240"/>
      <c r="C56" s="123" t="s">
        <v>360</v>
      </c>
      <c r="D56" s="123"/>
      <c r="E56" s="118" t="s">
        <v>293</v>
      </c>
      <c r="F56" s="172">
        <f>F57</f>
        <v>262.41034</v>
      </c>
      <c r="G56" s="236"/>
    </row>
    <row r="57" spans="1:7" s="4" customFormat="1" ht="75">
      <c r="A57" s="111"/>
      <c r="B57" s="240"/>
      <c r="C57" s="123"/>
      <c r="D57" s="123" t="s">
        <v>305</v>
      </c>
      <c r="E57" s="118" t="s">
        <v>294</v>
      </c>
      <c r="F57" s="172">
        <f>F58</f>
        <v>262.41034</v>
      </c>
      <c r="G57" s="236"/>
    </row>
    <row r="58" spans="1:7" s="4" customFormat="1" ht="32.25" customHeight="1">
      <c r="A58" s="111"/>
      <c r="B58" s="240"/>
      <c r="C58" s="123"/>
      <c r="D58" s="123" t="s">
        <v>660</v>
      </c>
      <c r="E58" s="118" t="s">
        <v>380</v>
      </c>
      <c r="F58" s="172">
        <v>262.41034</v>
      </c>
      <c r="G58" s="236"/>
    </row>
    <row r="59" spans="1:7" s="4" customFormat="1" ht="15.75" hidden="1">
      <c r="A59" s="111"/>
      <c r="B59" s="240"/>
      <c r="C59" s="243"/>
      <c r="D59" s="243"/>
      <c r="E59" s="244"/>
      <c r="F59" s="172"/>
      <c r="G59" s="236"/>
    </row>
    <row r="60" spans="1:7" s="4" customFormat="1" ht="15.75" hidden="1">
      <c r="A60" s="111"/>
      <c r="B60" s="240"/>
      <c r="C60" s="243"/>
      <c r="D60" s="243"/>
      <c r="E60" s="118"/>
      <c r="F60" s="172"/>
      <c r="G60" s="236"/>
    </row>
    <row r="61" spans="1:7" s="4" customFormat="1" ht="15.75" hidden="1">
      <c r="A61" s="111"/>
      <c r="B61" s="240"/>
      <c r="C61" s="243"/>
      <c r="D61" s="243"/>
      <c r="E61" s="118"/>
      <c r="F61" s="172"/>
      <c r="G61" s="236"/>
    </row>
    <row r="62" spans="1:7" s="5" customFormat="1" ht="60" customHeight="1">
      <c r="A62" s="115"/>
      <c r="B62" s="242" t="s">
        <v>389</v>
      </c>
      <c r="C62" s="242"/>
      <c r="D62" s="242"/>
      <c r="E62" s="121" t="s">
        <v>390</v>
      </c>
      <c r="F62" s="157">
        <f>F67+F71</f>
        <v>1991.4541199999999</v>
      </c>
      <c r="G62" s="174"/>
    </row>
    <row r="63" spans="1:7" s="5" customFormat="1" ht="60" customHeight="1" hidden="1">
      <c r="A63" s="115"/>
      <c r="B63" s="242"/>
      <c r="C63" s="123"/>
      <c r="D63" s="123"/>
      <c r="E63" s="118"/>
      <c r="F63" s="98"/>
      <c r="G63" s="174"/>
    </row>
    <row r="64" spans="1:7" s="5" customFormat="1" ht="45" customHeight="1" hidden="1">
      <c r="A64" s="115"/>
      <c r="B64" s="242"/>
      <c r="C64" s="123"/>
      <c r="D64" s="123"/>
      <c r="E64" s="116"/>
      <c r="F64" s="127"/>
      <c r="G64" s="174"/>
    </row>
    <row r="65" spans="1:7" s="5" customFormat="1" ht="15" customHeight="1" hidden="1">
      <c r="A65" s="115"/>
      <c r="B65" s="242"/>
      <c r="C65" s="122"/>
      <c r="D65" s="122"/>
      <c r="E65" s="116"/>
      <c r="F65" s="98"/>
      <c r="G65" s="174"/>
    </row>
    <row r="66" spans="1:7" s="5" customFormat="1" ht="15" customHeight="1" hidden="1">
      <c r="A66" s="115"/>
      <c r="B66" s="242"/>
      <c r="C66" s="122"/>
      <c r="D66" s="122"/>
      <c r="E66" s="116"/>
      <c r="F66" s="98"/>
      <c r="G66" s="174"/>
    </row>
    <row r="67" spans="1:7" ht="45">
      <c r="A67" s="117"/>
      <c r="B67" s="122"/>
      <c r="C67" s="122" t="s">
        <v>355</v>
      </c>
      <c r="D67" s="122"/>
      <c r="E67" s="114" t="s">
        <v>281</v>
      </c>
      <c r="F67" s="98">
        <f>F68</f>
        <v>83.15085</v>
      </c>
      <c r="G67" s="237"/>
    </row>
    <row r="68" spans="1:7" ht="60">
      <c r="A68" s="117"/>
      <c r="B68" s="122"/>
      <c r="C68" s="122" t="s">
        <v>608</v>
      </c>
      <c r="D68" s="122"/>
      <c r="E68" s="114" t="s">
        <v>622</v>
      </c>
      <c r="F68" s="98">
        <f>F69</f>
        <v>83.15085</v>
      </c>
      <c r="G68" s="237"/>
    </row>
    <row r="69" spans="1:7" ht="15">
      <c r="A69" s="117"/>
      <c r="B69" s="122"/>
      <c r="C69" s="122"/>
      <c r="D69" s="122">
        <v>500</v>
      </c>
      <c r="E69" s="118" t="s">
        <v>262</v>
      </c>
      <c r="F69" s="98">
        <f>F70</f>
        <v>83.15085</v>
      </c>
      <c r="G69" s="237"/>
    </row>
    <row r="70" spans="1:7" ht="15">
      <c r="A70" s="117"/>
      <c r="B70" s="122"/>
      <c r="C70" s="122"/>
      <c r="D70" s="122">
        <v>540</v>
      </c>
      <c r="E70" s="118" t="s">
        <v>169</v>
      </c>
      <c r="F70" s="98">
        <v>83.15085</v>
      </c>
      <c r="G70" s="237"/>
    </row>
    <row r="71" spans="1:7" ht="15" customHeight="1">
      <c r="A71" s="117"/>
      <c r="B71" s="122"/>
      <c r="C71" s="122" t="s">
        <v>358</v>
      </c>
      <c r="D71" s="122"/>
      <c r="E71" s="118" t="s">
        <v>289</v>
      </c>
      <c r="F71" s="98">
        <f>F72+F80+F84</f>
        <v>1908.3032699999999</v>
      </c>
      <c r="G71" s="237"/>
    </row>
    <row r="72" spans="1:7" ht="30" customHeight="1">
      <c r="A72" s="117"/>
      <c r="B72" s="122"/>
      <c r="C72" s="122" t="s">
        <v>359</v>
      </c>
      <c r="D72" s="122"/>
      <c r="E72" s="118" t="s">
        <v>291</v>
      </c>
      <c r="F72" s="98">
        <f>F73</f>
        <v>1907.26327</v>
      </c>
      <c r="G72" s="237"/>
    </row>
    <row r="73" spans="1:7" ht="30">
      <c r="A73" s="117"/>
      <c r="B73" s="122"/>
      <c r="C73" s="122" t="s">
        <v>362</v>
      </c>
      <c r="D73" s="122"/>
      <c r="E73" s="118" t="s">
        <v>298</v>
      </c>
      <c r="F73" s="98">
        <f>F74+F76+F78</f>
        <v>1907.26327</v>
      </c>
      <c r="G73" s="237"/>
    </row>
    <row r="74" spans="1:7" ht="75">
      <c r="A74" s="117"/>
      <c r="B74" s="122"/>
      <c r="C74" s="122"/>
      <c r="D74" s="122">
        <v>100</v>
      </c>
      <c r="E74" s="118" t="s">
        <v>294</v>
      </c>
      <c r="F74" s="98">
        <f>F75</f>
        <v>1702.39517</v>
      </c>
      <c r="G74" s="237"/>
    </row>
    <row r="75" spans="1:7" ht="30">
      <c r="A75" s="117"/>
      <c r="B75" s="122"/>
      <c r="C75" s="122"/>
      <c r="D75" s="122">
        <v>120</v>
      </c>
      <c r="E75" s="118" t="s">
        <v>380</v>
      </c>
      <c r="F75" s="98">
        <f>1454+248.39517</f>
        <v>1702.39517</v>
      </c>
      <c r="G75" s="237"/>
    </row>
    <row r="76" spans="1:7" ht="30">
      <c r="A76" s="117"/>
      <c r="B76" s="122"/>
      <c r="C76" s="122"/>
      <c r="D76" s="122">
        <v>200</v>
      </c>
      <c r="E76" s="118" t="s">
        <v>215</v>
      </c>
      <c r="F76" s="98">
        <f>F77</f>
        <v>202.8681</v>
      </c>
      <c r="G76" s="237"/>
    </row>
    <row r="77" spans="1:7" ht="30" customHeight="1">
      <c r="A77" s="117"/>
      <c r="B77" s="122"/>
      <c r="C77" s="122"/>
      <c r="D77" s="122">
        <v>240</v>
      </c>
      <c r="E77" s="118" t="s">
        <v>386</v>
      </c>
      <c r="F77" s="98">
        <f>169.1981+20+1+12.67</f>
        <v>202.8681</v>
      </c>
      <c r="G77" s="237"/>
    </row>
    <row r="78" spans="1:7" ht="15">
      <c r="A78" s="117"/>
      <c r="B78" s="122"/>
      <c r="C78" s="122"/>
      <c r="D78" s="122">
        <v>800</v>
      </c>
      <c r="E78" s="118" t="s">
        <v>251</v>
      </c>
      <c r="F78" s="98">
        <f>F79</f>
        <v>2</v>
      </c>
      <c r="G78" s="237"/>
    </row>
    <row r="79" spans="1:7" ht="15">
      <c r="A79" s="117"/>
      <c r="B79" s="122"/>
      <c r="C79" s="122"/>
      <c r="D79" s="122">
        <v>850</v>
      </c>
      <c r="E79" s="118" t="s">
        <v>382</v>
      </c>
      <c r="F79" s="98">
        <v>2</v>
      </c>
      <c r="G79" s="237"/>
    </row>
    <row r="80" spans="1:7" ht="45">
      <c r="A80" s="117"/>
      <c r="B80" s="122"/>
      <c r="C80" s="122" t="s">
        <v>363</v>
      </c>
      <c r="D80" s="122"/>
      <c r="E80" s="118" t="s">
        <v>300</v>
      </c>
      <c r="F80" s="98">
        <f>F81</f>
        <v>1.04</v>
      </c>
      <c r="G80" s="237"/>
    </row>
    <row r="81" spans="1:7" ht="30">
      <c r="A81" s="117"/>
      <c r="B81" s="122"/>
      <c r="C81" s="122" t="s">
        <v>364</v>
      </c>
      <c r="D81" s="122"/>
      <c r="E81" s="118" t="s">
        <v>302</v>
      </c>
      <c r="F81" s="98">
        <f>F82</f>
        <v>1.04</v>
      </c>
      <c r="G81" s="237"/>
    </row>
    <row r="82" spans="1:7" ht="30">
      <c r="A82" s="117"/>
      <c r="B82" s="122"/>
      <c r="C82" s="122"/>
      <c r="D82" s="122">
        <v>200</v>
      </c>
      <c r="E82" s="118" t="s">
        <v>215</v>
      </c>
      <c r="F82" s="98">
        <f>F83</f>
        <v>1.04</v>
      </c>
      <c r="G82" s="237"/>
    </row>
    <row r="83" spans="1:7" ht="29.25" customHeight="1">
      <c r="A83" s="117"/>
      <c r="B83" s="122"/>
      <c r="C83" s="122"/>
      <c r="D83" s="122">
        <v>240</v>
      </c>
      <c r="E83" s="118" t="s">
        <v>386</v>
      </c>
      <c r="F83" s="98">
        <v>1.04</v>
      </c>
      <c r="G83" s="237"/>
    </row>
    <row r="84" spans="1:7" ht="3.75" customHeight="1" hidden="1">
      <c r="A84" s="117"/>
      <c r="B84" s="122"/>
      <c r="C84" s="122"/>
      <c r="D84" s="122"/>
      <c r="E84" s="118"/>
      <c r="F84" s="98"/>
      <c r="G84" s="237"/>
    </row>
    <row r="85" spans="1:7" ht="3" customHeight="1" hidden="1">
      <c r="A85" s="117"/>
      <c r="B85" s="122"/>
      <c r="C85" s="122"/>
      <c r="D85" s="122"/>
      <c r="E85" s="118"/>
      <c r="F85" s="98"/>
      <c r="G85" s="237"/>
    </row>
    <row r="86" spans="1:7" ht="0.75" customHeight="1" hidden="1">
      <c r="A86" s="117"/>
      <c r="B86" s="122"/>
      <c r="C86" s="122"/>
      <c r="D86" s="122"/>
      <c r="E86" s="118"/>
      <c r="F86" s="98"/>
      <c r="G86" s="237"/>
    </row>
    <row r="87" spans="1:7" ht="15" customHeight="1" hidden="1">
      <c r="A87" s="117"/>
      <c r="B87" s="122"/>
      <c r="C87" s="122"/>
      <c r="D87" s="122"/>
      <c r="E87" s="118"/>
      <c r="F87" s="98"/>
      <c r="G87" s="237"/>
    </row>
    <row r="88" spans="1:7" ht="14.25">
      <c r="A88" s="117"/>
      <c r="B88" s="242" t="s">
        <v>392</v>
      </c>
      <c r="C88" s="242"/>
      <c r="D88" s="242"/>
      <c r="E88" s="121" t="s">
        <v>393</v>
      </c>
      <c r="F88" s="157">
        <f>F89</f>
        <v>20</v>
      </c>
      <c r="G88" s="237"/>
    </row>
    <row r="89" spans="1:7" ht="45">
      <c r="A89" s="117"/>
      <c r="B89" s="122"/>
      <c r="C89" s="122" t="s">
        <v>355</v>
      </c>
      <c r="D89" s="122"/>
      <c r="E89" s="118" t="s">
        <v>281</v>
      </c>
      <c r="F89" s="98">
        <f>F90</f>
        <v>20</v>
      </c>
      <c r="G89" s="237"/>
    </row>
    <row r="90" spans="1:7" ht="15">
      <c r="A90" s="117"/>
      <c r="B90" s="122"/>
      <c r="C90" s="122" t="s">
        <v>357</v>
      </c>
      <c r="D90" s="122"/>
      <c r="E90" s="118" t="s">
        <v>285</v>
      </c>
      <c r="F90" s="98">
        <f>F91</f>
        <v>20</v>
      </c>
      <c r="G90" s="237"/>
    </row>
    <row r="91" spans="1:7" ht="15">
      <c r="A91" s="117"/>
      <c r="B91" s="122"/>
      <c r="C91" s="122"/>
      <c r="D91" s="122">
        <v>800</v>
      </c>
      <c r="E91" s="118" t="s">
        <v>251</v>
      </c>
      <c r="F91" s="98">
        <f>F92</f>
        <v>20</v>
      </c>
      <c r="G91" s="237"/>
    </row>
    <row r="92" spans="1:7" ht="15">
      <c r="A92" s="117"/>
      <c r="B92" s="122"/>
      <c r="C92" s="122"/>
      <c r="D92" s="122">
        <v>870</v>
      </c>
      <c r="E92" s="118" t="s">
        <v>394</v>
      </c>
      <c r="F92" s="98">
        <v>20</v>
      </c>
      <c r="G92" s="237"/>
    </row>
    <row r="93" spans="1:7" ht="21.75" customHeight="1">
      <c r="A93" s="117"/>
      <c r="B93" s="242" t="s">
        <v>395</v>
      </c>
      <c r="C93" s="242"/>
      <c r="D93" s="242"/>
      <c r="E93" s="121" t="s">
        <v>396</v>
      </c>
      <c r="F93" s="157">
        <f>F94+F98+F114+F133</f>
        <v>393.93370000000004</v>
      </c>
      <c r="G93" s="237"/>
    </row>
    <row r="94" spans="1:7" s="52" customFormat="1" ht="1.5" customHeight="1" hidden="1">
      <c r="A94" s="117"/>
      <c r="B94" s="122"/>
      <c r="C94" s="122"/>
      <c r="D94" s="122"/>
      <c r="E94" s="118"/>
      <c r="F94" s="98"/>
      <c r="G94" s="237"/>
    </row>
    <row r="95" spans="1:7" s="52" customFormat="1" ht="15" hidden="1">
      <c r="A95" s="117"/>
      <c r="B95" s="122"/>
      <c r="C95" s="122"/>
      <c r="D95" s="122"/>
      <c r="E95" s="118"/>
      <c r="F95" s="98"/>
      <c r="G95" s="237"/>
    </row>
    <row r="96" spans="1:7" s="52" customFormat="1" ht="15" hidden="1">
      <c r="A96" s="117"/>
      <c r="B96" s="122"/>
      <c r="C96" s="122"/>
      <c r="D96" s="122"/>
      <c r="E96" s="118"/>
      <c r="F96" s="98"/>
      <c r="G96" s="237"/>
    </row>
    <row r="97" spans="1:7" s="52" customFormat="1" ht="30" customHeight="1" hidden="1">
      <c r="A97" s="117"/>
      <c r="B97" s="122"/>
      <c r="C97" s="122"/>
      <c r="D97" s="122"/>
      <c r="E97" s="118"/>
      <c r="F97" s="98"/>
      <c r="G97" s="237"/>
    </row>
    <row r="98" spans="1:7" ht="48.75" customHeight="1">
      <c r="A98" s="117"/>
      <c r="B98" s="122"/>
      <c r="C98" s="122" t="s">
        <v>335</v>
      </c>
      <c r="D98" s="122"/>
      <c r="E98" s="118" t="s">
        <v>239</v>
      </c>
      <c r="F98" s="98">
        <f>F99+F102+F105+F108+F111</f>
        <v>356.4537</v>
      </c>
      <c r="G98" s="237"/>
    </row>
    <row r="99" spans="1:7" s="52" customFormat="1" ht="30">
      <c r="A99" s="117"/>
      <c r="B99" s="122"/>
      <c r="C99" s="122" t="s">
        <v>336</v>
      </c>
      <c r="D99" s="122"/>
      <c r="E99" s="118" t="s">
        <v>241</v>
      </c>
      <c r="F99" s="98">
        <f>F100</f>
        <v>7.9447</v>
      </c>
      <c r="G99" s="237"/>
    </row>
    <row r="100" spans="1:7" s="52" customFormat="1" ht="30">
      <c r="A100" s="117"/>
      <c r="B100" s="122"/>
      <c r="C100" s="122"/>
      <c r="D100" s="122" t="s">
        <v>214</v>
      </c>
      <c r="E100" s="118" t="s">
        <v>215</v>
      </c>
      <c r="F100" s="98">
        <f>F101</f>
        <v>7.9447</v>
      </c>
      <c r="G100" s="237"/>
    </row>
    <row r="101" spans="1:7" s="52" customFormat="1" ht="30" customHeight="1">
      <c r="A101" s="117"/>
      <c r="B101" s="122"/>
      <c r="C101" s="122"/>
      <c r="D101" s="122" t="s">
        <v>385</v>
      </c>
      <c r="E101" s="118" t="s">
        <v>386</v>
      </c>
      <c r="F101" s="98">
        <v>7.9447</v>
      </c>
      <c r="G101" s="237"/>
    </row>
    <row r="102" spans="1:7" s="52" customFormat="1" ht="60.75" customHeight="1">
      <c r="A102" s="117"/>
      <c r="B102" s="122"/>
      <c r="C102" s="122" t="s">
        <v>337</v>
      </c>
      <c r="D102" s="122"/>
      <c r="E102" s="118" t="s">
        <v>243</v>
      </c>
      <c r="F102" s="98">
        <f>F103</f>
        <v>288.509</v>
      </c>
      <c r="G102" s="237"/>
    </row>
    <row r="103" spans="1:7" s="52" customFormat="1" ht="30">
      <c r="A103" s="117"/>
      <c r="B103" s="122"/>
      <c r="C103" s="122"/>
      <c r="D103" s="122" t="s">
        <v>214</v>
      </c>
      <c r="E103" s="118" t="s">
        <v>215</v>
      </c>
      <c r="F103" s="98">
        <f>F104</f>
        <v>288.509</v>
      </c>
      <c r="G103" s="237"/>
    </row>
    <row r="104" spans="1:7" s="52" customFormat="1" ht="30" customHeight="1">
      <c r="A104" s="117"/>
      <c r="B104" s="122"/>
      <c r="C104" s="122"/>
      <c r="D104" s="122" t="s">
        <v>385</v>
      </c>
      <c r="E104" s="118" t="s">
        <v>386</v>
      </c>
      <c r="F104" s="98">
        <v>288.509</v>
      </c>
      <c r="G104" s="237"/>
    </row>
    <row r="105" spans="1:7" s="52" customFormat="1" ht="45">
      <c r="A105" s="117"/>
      <c r="B105" s="122"/>
      <c r="C105" s="122" t="s">
        <v>338</v>
      </c>
      <c r="D105" s="122"/>
      <c r="E105" s="118" t="s">
        <v>339</v>
      </c>
      <c r="F105" s="98">
        <f>F106</f>
        <v>0</v>
      </c>
      <c r="G105" s="237"/>
    </row>
    <row r="106" spans="1:7" s="52" customFormat="1" ht="30">
      <c r="A106" s="117"/>
      <c r="B106" s="122"/>
      <c r="C106" s="122"/>
      <c r="D106" s="122" t="s">
        <v>214</v>
      </c>
      <c r="E106" s="118" t="s">
        <v>215</v>
      </c>
      <c r="F106" s="98">
        <f>F107</f>
        <v>0</v>
      </c>
      <c r="G106" s="237"/>
    </row>
    <row r="107" spans="1:7" s="52" customFormat="1" ht="30" customHeight="1">
      <c r="A107" s="117"/>
      <c r="B107" s="122"/>
      <c r="C107" s="122"/>
      <c r="D107" s="122" t="s">
        <v>385</v>
      </c>
      <c r="E107" s="118" t="s">
        <v>386</v>
      </c>
      <c r="F107" s="98">
        <v>0</v>
      </c>
      <c r="G107" s="237"/>
    </row>
    <row r="108" spans="1:7" s="52" customFormat="1" ht="45">
      <c r="A108" s="117"/>
      <c r="B108" s="122"/>
      <c r="C108" s="122" t="s">
        <v>340</v>
      </c>
      <c r="D108" s="122"/>
      <c r="E108" s="118" t="s">
        <v>248</v>
      </c>
      <c r="F108" s="98">
        <f>F109</f>
        <v>0</v>
      </c>
      <c r="G108" s="237"/>
    </row>
    <row r="109" spans="1:7" s="52" customFormat="1" ht="30">
      <c r="A109" s="117"/>
      <c r="B109" s="122"/>
      <c r="C109" s="122"/>
      <c r="D109" s="122" t="s">
        <v>214</v>
      </c>
      <c r="E109" s="118" t="s">
        <v>215</v>
      </c>
      <c r="F109" s="98">
        <f>F110</f>
        <v>0</v>
      </c>
      <c r="G109" s="237"/>
    </row>
    <row r="110" spans="1:7" s="52" customFormat="1" ht="30" customHeight="1">
      <c r="A110" s="117"/>
      <c r="B110" s="122"/>
      <c r="C110" s="122"/>
      <c r="D110" s="122" t="s">
        <v>385</v>
      </c>
      <c r="E110" s="118" t="s">
        <v>386</v>
      </c>
      <c r="F110" s="98">
        <v>0</v>
      </c>
      <c r="G110" s="237"/>
    </row>
    <row r="111" spans="1:7" s="52" customFormat="1" ht="30">
      <c r="A111" s="117"/>
      <c r="B111" s="122"/>
      <c r="C111" s="122" t="s">
        <v>341</v>
      </c>
      <c r="D111" s="122"/>
      <c r="E111" s="118" t="s">
        <v>250</v>
      </c>
      <c r="F111" s="98">
        <f>F112</f>
        <v>60</v>
      </c>
      <c r="G111" s="237"/>
    </row>
    <row r="112" spans="1:7" s="52" customFormat="1" ht="15" customHeight="1">
      <c r="A112" s="117"/>
      <c r="B112" s="122"/>
      <c r="C112" s="122"/>
      <c r="D112" s="122">
        <v>800</v>
      </c>
      <c r="E112" s="118" t="s">
        <v>251</v>
      </c>
      <c r="F112" s="98">
        <f>F113</f>
        <v>60</v>
      </c>
      <c r="G112" s="237"/>
    </row>
    <row r="113" spans="1:7" s="52" customFormat="1" ht="15" customHeight="1">
      <c r="A113" s="117"/>
      <c r="B113" s="122"/>
      <c r="C113" s="122"/>
      <c r="D113" s="122">
        <v>850</v>
      </c>
      <c r="E113" s="118" t="s">
        <v>382</v>
      </c>
      <c r="F113" s="98">
        <v>60</v>
      </c>
      <c r="G113" s="237"/>
    </row>
    <row r="114" spans="1:7" s="52" customFormat="1" ht="60.75" customHeight="1">
      <c r="A114" s="117"/>
      <c r="B114" s="122"/>
      <c r="C114" s="122" t="s">
        <v>347</v>
      </c>
      <c r="D114" s="122"/>
      <c r="E114" s="118" t="s">
        <v>264</v>
      </c>
      <c r="F114" s="98">
        <f>F115+F118+F121+F124+F127+F130</f>
        <v>37.48</v>
      </c>
      <c r="G114" s="237"/>
    </row>
    <row r="115" spans="1:7" s="52" customFormat="1" ht="15" customHeight="1">
      <c r="A115" s="117"/>
      <c r="B115" s="122"/>
      <c r="C115" s="122" t="s">
        <v>348</v>
      </c>
      <c r="D115" s="122"/>
      <c r="E115" s="118" t="s">
        <v>266</v>
      </c>
      <c r="F115" s="98">
        <f>F116</f>
        <v>0</v>
      </c>
      <c r="G115" s="237"/>
    </row>
    <row r="116" spans="1:7" s="52" customFormat="1" ht="30" customHeight="1">
      <c r="A116" s="117"/>
      <c r="B116" s="122"/>
      <c r="C116" s="122"/>
      <c r="D116" s="122" t="s">
        <v>214</v>
      </c>
      <c r="E116" s="118" t="s">
        <v>215</v>
      </c>
      <c r="F116" s="98">
        <f>F117</f>
        <v>0</v>
      </c>
      <c r="G116" s="237"/>
    </row>
    <row r="117" spans="1:7" s="52" customFormat="1" ht="30" customHeight="1">
      <c r="A117" s="117"/>
      <c r="B117" s="122"/>
      <c r="C117" s="122"/>
      <c r="D117" s="122" t="s">
        <v>385</v>
      </c>
      <c r="E117" s="118" t="s">
        <v>386</v>
      </c>
      <c r="F117" s="98">
        <v>0</v>
      </c>
      <c r="G117" s="237"/>
    </row>
    <row r="118" spans="1:7" s="52" customFormat="1" ht="15" customHeight="1">
      <c r="A118" s="117"/>
      <c r="B118" s="122"/>
      <c r="C118" s="122" t="s">
        <v>349</v>
      </c>
      <c r="D118" s="122"/>
      <c r="E118" s="118" t="s">
        <v>268</v>
      </c>
      <c r="F118" s="98">
        <f>F119</f>
        <v>13.5</v>
      </c>
      <c r="G118" s="237"/>
    </row>
    <row r="119" spans="1:7" s="52" customFormat="1" ht="30" customHeight="1">
      <c r="A119" s="117"/>
      <c r="B119" s="122"/>
      <c r="C119" s="122"/>
      <c r="D119" s="122" t="s">
        <v>214</v>
      </c>
      <c r="E119" s="118" t="s">
        <v>215</v>
      </c>
      <c r="F119" s="98">
        <f>F120</f>
        <v>13.5</v>
      </c>
      <c r="G119" s="237"/>
    </row>
    <row r="120" spans="1:7" s="52" customFormat="1" ht="30" customHeight="1">
      <c r="A120" s="117"/>
      <c r="B120" s="122"/>
      <c r="C120" s="122"/>
      <c r="D120" s="122" t="s">
        <v>385</v>
      </c>
      <c r="E120" s="118" t="s">
        <v>386</v>
      </c>
      <c r="F120" s="98">
        <f>5+6.5+2</f>
        <v>13.5</v>
      </c>
      <c r="G120" s="237"/>
    </row>
    <row r="121" spans="1:7" s="52" customFormat="1" ht="30" customHeight="1">
      <c r="A121" s="117"/>
      <c r="B121" s="122"/>
      <c r="C121" s="122" t="s">
        <v>350</v>
      </c>
      <c r="D121" s="122"/>
      <c r="E121" s="118" t="s">
        <v>270</v>
      </c>
      <c r="F121" s="98">
        <f>F122</f>
        <v>2.9</v>
      </c>
      <c r="G121" s="237"/>
    </row>
    <row r="122" spans="1:7" s="52" customFormat="1" ht="30" customHeight="1">
      <c r="A122" s="117"/>
      <c r="B122" s="122"/>
      <c r="C122" s="122"/>
      <c r="D122" s="122" t="s">
        <v>214</v>
      </c>
      <c r="E122" s="118" t="s">
        <v>215</v>
      </c>
      <c r="F122" s="98">
        <f>F123</f>
        <v>2.9</v>
      </c>
      <c r="G122" s="237"/>
    </row>
    <row r="123" spans="1:7" s="52" customFormat="1" ht="30" customHeight="1">
      <c r="A123" s="117"/>
      <c r="B123" s="122"/>
      <c r="C123" s="122"/>
      <c r="D123" s="122" t="s">
        <v>385</v>
      </c>
      <c r="E123" s="118" t="s">
        <v>386</v>
      </c>
      <c r="F123" s="98">
        <f>5-2.1</f>
        <v>2.9</v>
      </c>
      <c r="G123" s="237"/>
    </row>
    <row r="124" spans="1:7" s="52" customFormat="1" ht="52.5" customHeight="1">
      <c r="A124" s="117"/>
      <c r="B124" s="122"/>
      <c r="C124" s="122" t="s">
        <v>351</v>
      </c>
      <c r="D124" s="122"/>
      <c r="E124" s="118" t="s">
        <v>272</v>
      </c>
      <c r="F124" s="98">
        <f>F125</f>
        <v>0</v>
      </c>
      <c r="G124" s="237"/>
    </row>
    <row r="125" spans="1:7" ht="30">
      <c r="A125" s="117"/>
      <c r="B125" s="245"/>
      <c r="C125" s="122"/>
      <c r="D125" s="122" t="s">
        <v>214</v>
      </c>
      <c r="E125" s="118" t="s">
        <v>215</v>
      </c>
      <c r="F125" s="98">
        <f>F126</f>
        <v>0</v>
      </c>
      <c r="G125" s="237"/>
    </row>
    <row r="126" spans="1:7" ht="30" customHeight="1">
      <c r="A126" s="117"/>
      <c r="B126" s="245"/>
      <c r="C126" s="122"/>
      <c r="D126" s="122" t="s">
        <v>385</v>
      </c>
      <c r="E126" s="118" t="s">
        <v>386</v>
      </c>
      <c r="F126" s="98">
        <v>0</v>
      </c>
      <c r="G126" s="237"/>
    </row>
    <row r="127" spans="1:7" ht="45">
      <c r="A127" s="117"/>
      <c r="B127" s="245"/>
      <c r="C127" s="122" t="s">
        <v>352</v>
      </c>
      <c r="D127" s="122"/>
      <c r="E127" s="118" t="s">
        <v>274</v>
      </c>
      <c r="F127" s="98">
        <f>F128</f>
        <v>1.08</v>
      </c>
      <c r="G127" s="237"/>
    </row>
    <row r="128" spans="1:7" ht="30" customHeight="1">
      <c r="A128" s="117"/>
      <c r="B128" s="245"/>
      <c r="C128" s="122"/>
      <c r="D128" s="122" t="s">
        <v>214</v>
      </c>
      <c r="E128" s="118" t="s">
        <v>215</v>
      </c>
      <c r="F128" s="98">
        <f>F129</f>
        <v>1.08</v>
      </c>
      <c r="G128" s="237"/>
    </row>
    <row r="129" spans="1:7" ht="30" customHeight="1">
      <c r="A129" s="117"/>
      <c r="B129" s="245"/>
      <c r="C129" s="122"/>
      <c r="D129" s="122" t="s">
        <v>385</v>
      </c>
      <c r="E129" s="118" t="s">
        <v>386</v>
      </c>
      <c r="F129" s="98">
        <f>5-3.92</f>
        <v>1.08</v>
      </c>
      <c r="G129" s="237"/>
    </row>
    <row r="130" spans="1:7" ht="30">
      <c r="A130" s="117"/>
      <c r="B130" s="122"/>
      <c r="C130" s="122" t="s">
        <v>353</v>
      </c>
      <c r="D130" s="122"/>
      <c r="E130" s="118" t="s">
        <v>619</v>
      </c>
      <c r="F130" s="98">
        <f>F131</f>
        <v>20</v>
      </c>
      <c r="G130" s="237"/>
    </row>
    <row r="131" spans="1:7" ht="30">
      <c r="A131" s="117"/>
      <c r="B131" s="122"/>
      <c r="C131" s="122"/>
      <c r="D131" s="122" t="s">
        <v>214</v>
      </c>
      <c r="E131" s="118" t="s">
        <v>215</v>
      </c>
      <c r="F131" s="98">
        <f>F132</f>
        <v>20</v>
      </c>
      <c r="G131" s="237"/>
    </row>
    <row r="132" spans="1:7" ht="30" customHeight="1">
      <c r="A132" s="117"/>
      <c r="B132" s="122"/>
      <c r="C132" s="122"/>
      <c r="D132" s="122" t="s">
        <v>385</v>
      </c>
      <c r="E132" s="118" t="s">
        <v>386</v>
      </c>
      <c r="F132" s="98">
        <v>20</v>
      </c>
      <c r="G132" s="237"/>
    </row>
    <row r="133" spans="1:7" ht="50.25" customHeight="1">
      <c r="A133" s="117"/>
      <c r="B133" s="122"/>
      <c r="C133" s="122" t="s">
        <v>355</v>
      </c>
      <c r="D133" s="122"/>
      <c r="E133" s="118" t="s">
        <v>281</v>
      </c>
      <c r="F133" s="98">
        <f>F134</f>
        <v>0</v>
      </c>
      <c r="G133" s="237"/>
    </row>
    <row r="134" spans="1:7" ht="30" customHeight="1">
      <c r="A134" s="117"/>
      <c r="B134" s="122"/>
      <c r="C134" s="122" t="s">
        <v>356</v>
      </c>
      <c r="D134" s="122"/>
      <c r="E134" s="118" t="s">
        <v>283</v>
      </c>
      <c r="F134" s="98">
        <f>F135</f>
        <v>0</v>
      </c>
      <c r="G134" s="237"/>
    </row>
    <row r="135" spans="1:7" ht="15">
      <c r="A135" s="117"/>
      <c r="B135" s="122"/>
      <c r="C135" s="123"/>
      <c r="D135" s="122" t="s">
        <v>381</v>
      </c>
      <c r="E135" s="118" t="s">
        <v>251</v>
      </c>
      <c r="F135" s="98">
        <f>F136</f>
        <v>0</v>
      </c>
      <c r="G135" s="237"/>
    </row>
    <row r="136" spans="1:7" ht="15" customHeight="1">
      <c r="A136" s="117"/>
      <c r="B136" s="122"/>
      <c r="C136" s="123"/>
      <c r="D136" s="122" t="s">
        <v>397</v>
      </c>
      <c r="E136" s="118" t="s">
        <v>382</v>
      </c>
      <c r="F136" s="98">
        <v>0</v>
      </c>
      <c r="G136" s="237"/>
    </row>
    <row r="137" spans="1:7" ht="14.25">
      <c r="A137" s="107"/>
      <c r="B137" s="119" t="s">
        <v>398</v>
      </c>
      <c r="C137" s="119"/>
      <c r="D137" s="119"/>
      <c r="E137" s="120" t="s">
        <v>399</v>
      </c>
      <c r="F137" s="162">
        <f>F138</f>
        <v>61.800000000000004</v>
      </c>
      <c r="G137" s="237"/>
    </row>
    <row r="138" spans="1:7" ht="14.25">
      <c r="A138" s="107"/>
      <c r="B138" s="119" t="s">
        <v>400</v>
      </c>
      <c r="C138" s="119"/>
      <c r="D138" s="119"/>
      <c r="E138" s="121" t="s">
        <v>401</v>
      </c>
      <c r="F138" s="162">
        <f>F139</f>
        <v>61.800000000000004</v>
      </c>
      <c r="G138" s="237"/>
    </row>
    <row r="139" spans="1:7" ht="15">
      <c r="A139" s="107"/>
      <c r="B139" s="119"/>
      <c r="C139" s="122" t="s">
        <v>358</v>
      </c>
      <c r="D139" s="122"/>
      <c r="E139" s="118" t="s">
        <v>289</v>
      </c>
      <c r="F139" s="127">
        <f>F141</f>
        <v>61.800000000000004</v>
      </c>
      <c r="G139" s="237"/>
    </row>
    <row r="140" spans="1:7" ht="45">
      <c r="A140" s="107"/>
      <c r="B140" s="119"/>
      <c r="C140" s="122" t="s">
        <v>363</v>
      </c>
      <c r="D140" s="122"/>
      <c r="E140" s="118" t="s">
        <v>300</v>
      </c>
      <c r="F140" s="127">
        <f>F141</f>
        <v>61.800000000000004</v>
      </c>
      <c r="G140" s="237"/>
    </row>
    <row r="141" spans="1:7" ht="30" customHeight="1">
      <c r="A141" s="107"/>
      <c r="B141" s="123"/>
      <c r="C141" s="122" t="s">
        <v>365</v>
      </c>
      <c r="D141" s="122"/>
      <c r="E141" s="118" t="s">
        <v>304</v>
      </c>
      <c r="F141" s="127">
        <f>F142+F144</f>
        <v>61.800000000000004</v>
      </c>
      <c r="G141" s="237"/>
    </row>
    <row r="142" spans="1:7" ht="75">
      <c r="A142" s="107"/>
      <c r="B142" s="123"/>
      <c r="C142" s="123"/>
      <c r="D142" s="123">
        <v>100</v>
      </c>
      <c r="E142" s="118" t="s">
        <v>294</v>
      </c>
      <c r="F142" s="127">
        <f>F143</f>
        <v>60.694</v>
      </c>
      <c r="G142" s="237"/>
    </row>
    <row r="143" spans="1:7" ht="30">
      <c r="A143" s="117"/>
      <c r="B143" s="122"/>
      <c r="C143" s="122"/>
      <c r="D143" s="122">
        <v>120</v>
      </c>
      <c r="E143" s="118" t="s">
        <v>380</v>
      </c>
      <c r="F143" s="98">
        <v>60.694</v>
      </c>
      <c r="G143" s="237"/>
    </row>
    <row r="144" spans="1:7" ht="30">
      <c r="A144" s="117"/>
      <c r="B144" s="122"/>
      <c r="C144" s="122"/>
      <c r="D144" s="122">
        <v>200</v>
      </c>
      <c r="E144" s="118" t="s">
        <v>215</v>
      </c>
      <c r="F144" s="98">
        <f>F145</f>
        <v>1.106</v>
      </c>
      <c r="G144" s="237"/>
    </row>
    <row r="145" spans="1:7" ht="30" customHeight="1">
      <c r="A145" s="107"/>
      <c r="B145" s="123"/>
      <c r="C145" s="123"/>
      <c r="D145" s="123">
        <v>240</v>
      </c>
      <c r="E145" s="118" t="s">
        <v>386</v>
      </c>
      <c r="F145" s="127">
        <v>1.106</v>
      </c>
      <c r="G145" s="237"/>
    </row>
    <row r="146" spans="1:7" ht="28.5">
      <c r="A146" s="107"/>
      <c r="B146" s="119" t="s">
        <v>402</v>
      </c>
      <c r="C146" s="119"/>
      <c r="D146" s="119"/>
      <c r="E146" s="120" t="s">
        <v>403</v>
      </c>
      <c r="F146" s="162">
        <f>F147+F158</f>
        <v>98.3856</v>
      </c>
      <c r="G146" s="237"/>
    </row>
    <row r="147" spans="1:7" ht="42.75">
      <c r="A147" s="107"/>
      <c r="B147" s="119" t="s">
        <v>404</v>
      </c>
      <c r="C147" s="119"/>
      <c r="D147" s="119"/>
      <c r="E147" s="121" t="s">
        <v>405</v>
      </c>
      <c r="F147" s="162">
        <f>F148</f>
        <v>26.3856</v>
      </c>
      <c r="G147" s="237"/>
    </row>
    <row r="148" spans="1:7" s="52" customFormat="1" ht="60">
      <c r="A148" s="107"/>
      <c r="B148" s="123"/>
      <c r="C148" s="123" t="s">
        <v>342</v>
      </c>
      <c r="D148" s="123"/>
      <c r="E148" s="118" t="s">
        <v>343</v>
      </c>
      <c r="F148" s="127">
        <f>F149+F152+F155</f>
        <v>26.3856</v>
      </c>
      <c r="G148" s="237"/>
    </row>
    <row r="149" spans="1:7" s="52" customFormat="1" ht="30">
      <c r="A149" s="107"/>
      <c r="B149" s="123"/>
      <c r="C149" s="123" t="s">
        <v>345</v>
      </c>
      <c r="D149" s="123"/>
      <c r="E149" s="118" t="s">
        <v>257</v>
      </c>
      <c r="F149" s="127">
        <f>F150</f>
        <v>5</v>
      </c>
      <c r="G149" s="237"/>
    </row>
    <row r="150" spans="1:7" s="52" customFormat="1" ht="30" customHeight="1">
      <c r="A150" s="107"/>
      <c r="B150" s="123"/>
      <c r="C150" s="123"/>
      <c r="D150" s="122">
        <v>200</v>
      </c>
      <c r="E150" s="118" t="s">
        <v>215</v>
      </c>
      <c r="F150" s="127">
        <f>F151</f>
        <v>5</v>
      </c>
      <c r="G150" s="237"/>
    </row>
    <row r="151" spans="1:7" s="52" customFormat="1" ht="30" customHeight="1">
      <c r="A151" s="107"/>
      <c r="B151" s="123"/>
      <c r="C151" s="123"/>
      <c r="D151" s="122">
        <v>240</v>
      </c>
      <c r="E151" s="118" t="s">
        <v>386</v>
      </c>
      <c r="F151" s="127">
        <v>5</v>
      </c>
      <c r="G151" s="237"/>
    </row>
    <row r="152" spans="1:7" s="52" customFormat="1" ht="30" customHeight="1">
      <c r="A152" s="107"/>
      <c r="B152" s="123"/>
      <c r="C152" s="123" t="s">
        <v>346</v>
      </c>
      <c r="D152" s="122"/>
      <c r="E152" s="118" t="s">
        <v>259</v>
      </c>
      <c r="F152" s="127">
        <f>F153</f>
        <v>5</v>
      </c>
      <c r="G152" s="237"/>
    </row>
    <row r="153" spans="1:7" s="52" customFormat="1" ht="30" customHeight="1">
      <c r="A153" s="107"/>
      <c r="B153" s="123"/>
      <c r="C153" s="123"/>
      <c r="D153" s="122">
        <v>200</v>
      </c>
      <c r="E153" s="118" t="s">
        <v>215</v>
      </c>
      <c r="F153" s="127">
        <f>F154</f>
        <v>5</v>
      </c>
      <c r="G153" s="237"/>
    </row>
    <row r="154" spans="1:7" s="52" customFormat="1" ht="30" customHeight="1">
      <c r="A154" s="107"/>
      <c r="B154" s="123"/>
      <c r="C154" s="123"/>
      <c r="D154" s="122">
        <v>240</v>
      </c>
      <c r="E154" s="118" t="s">
        <v>386</v>
      </c>
      <c r="F154" s="127">
        <v>5</v>
      </c>
      <c r="G154" s="237"/>
    </row>
    <row r="155" spans="1:7" s="52" customFormat="1" ht="48.75" customHeight="1">
      <c r="A155" s="107"/>
      <c r="B155" s="123"/>
      <c r="C155" s="123" t="s">
        <v>607</v>
      </c>
      <c r="D155" s="122"/>
      <c r="E155" s="118" t="s">
        <v>621</v>
      </c>
      <c r="F155" s="127">
        <f>F156</f>
        <v>16.3856</v>
      </c>
      <c r="G155" s="237"/>
    </row>
    <row r="156" spans="1:7" s="52" customFormat="1" ht="22.5" customHeight="1">
      <c r="A156" s="107"/>
      <c r="B156" s="123"/>
      <c r="C156" s="123"/>
      <c r="D156" s="122" t="s">
        <v>261</v>
      </c>
      <c r="E156" s="118" t="s">
        <v>262</v>
      </c>
      <c r="F156" s="127">
        <f>F157</f>
        <v>16.3856</v>
      </c>
      <c r="G156" s="237"/>
    </row>
    <row r="157" spans="1:7" s="52" customFormat="1" ht="16.5" customHeight="1">
      <c r="A157" s="107"/>
      <c r="B157" s="123"/>
      <c r="C157" s="123"/>
      <c r="D157" s="122" t="s">
        <v>626</v>
      </c>
      <c r="E157" s="118" t="s">
        <v>169</v>
      </c>
      <c r="F157" s="127">
        <v>16.3856</v>
      </c>
      <c r="G157" s="237"/>
    </row>
    <row r="158" spans="1:7" ht="14.25">
      <c r="A158" s="117"/>
      <c r="B158" s="242" t="s">
        <v>406</v>
      </c>
      <c r="C158" s="242"/>
      <c r="D158" s="242"/>
      <c r="E158" s="121" t="s">
        <v>407</v>
      </c>
      <c r="F158" s="157">
        <f>F159</f>
        <v>72</v>
      </c>
      <c r="G158" s="237"/>
    </row>
    <row r="159" spans="1:7" ht="60">
      <c r="A159" s="117"/>
      <c r="B159" s="122"/>
      <c r="C159" s="123" t="s">
        <v>342</v>
      </c>
      <c r="D159" s="123"/>
      <c r="E159" s="118" t="s">
        <v>343</v>
      </c>
      <c r="F159" s="98">
        <f>F160</f>
        <v>72</v>
      </c>
      <c r="G159" s="237"/>
    </row>
    <row r="160" spans="1:7" ht="49.5" customHeight="1">
      <c r="A160" s="117"/>
      <c r="B160" s="122"/>
      <c r="C160" s="123" t="s">
        <v>344</v>
      </c>
      <c r="D160" s="123"/>
      <c r="E160" s="118" t="s">
        <v>255</v>
      </c>
      <c r="F160" s="98">
        <f>F161</f>
        <v>72</v>
      </c>
      <c r="G160" s="237"/>
    </row>
    <row r="161" spans="1:7" ht="30" customHeight="1">
      <c r="A161" s="117"/>
      <c r="B161" s="122"/>
      <c r="C161" s="123"/>
      <c r="D161" s="122">
        <v>200</v>
      </c>
      <c r="E161" s="118" t="s">
        <v>215</v>
      </c>
      <c r="F161" s="98">
        <f>F162</f>
        <v>72</v>
      </c>
      <c r="G161" s="237"/>
    </row>
    <row r="162" spans="1:7" ht="30" customHeight="1">
      <c r="A162" s="117"/>
      <c r="B162" s="122"/>
      <c r="C162" s="123"/>
      <c r="D162" s="122">
        <v>240</v>
      </c>
      <c r="E162" s="118" t="s">
        <v>386</v>
      </c>
      <c r="F162" s="98">
        <f>67+5</f>
        <v>72</v>
      </c>
      <c r="G162" s="237"/>
    </row>
    <row r="163" spans="1:7" ht="14.25">
      <c r="A163" s="107"/>
      <c r="B163" s="119" t="s">
        <v>408</v>
      </c>
      <c r="C163" s="119"/>
      <c r="D163" s="119"/>
      <c r="E163" s="120" t="s">
        <v>409</v>
      </c>
      <c r="F163" s="162">
        <f>F164</f>
        <v>714.8</v>
      </c>
      <c r="G163" s="237"/>
    </row>
    <row r="164" spans="1:7" ht="14.25">
      <c r="A164" s="107"/>
      <c r="B164" s="119" t="s">
        <v>410</v>
      </c>
      <c r="C164" s="119"/>
      <c r="D164" s="119"/>
      <c r="E164" s="120" t="s">
        <v>411</v>
      </c>
      <c r="F164" s="162">
        <f>F165</f>
        <v>714.8</v>
      </c>
      <c r="G164" s="237"/>
    </row>
    <row r="165" spans="1:7" s="52" customFormat="1" ht="45">
      <c r="A165" s="107"/>
      <c r="B165" s="123"/>
      <c r="C165" s="123" t="s">
        <v>322</v>
      </c>
      <c r="D165" s="123"/>
      <c r="E165" s="124" t="s">
        <v>211</v>
      </c>
      <c r="F165" s="127">
        <f>F166+F169+F172+F175</f>
        <v>714.8</v>
      </c>
      <c r="G165" s="237"/>
    </row>
    <row r="166" spans="1:7" s="52" customFormat="1" ht="30">
      <c r="A166" s="107"/>
      <c r="B166" s="123"/>
      <c r="C166" s="122" t="s">
        <v>323</v>
      </c>
      <c r="D166" s="122"/>
      <c r="E166" s="118" t="s">
        <v>213</v>
      </c>
      <c r="F166" s="98">
        <f>F167</f>
        <v>514.6</v>
      </c>
      <c r="G166" s="237"/>
    </row>
    <row r="167" spans="1:7" s="52" customFormat="1" ht="30" customHeight="1">
      <c r="A167" s="107"/>
      <c r="B167" s="123"/>
      <c r="C167" s="122"/>
      <c r="D167" s="122" t="s">
        <v>214</v>
      </c>
      <c r="E167" s="118" t="s">
        <v>215</v>
      </c>
      <c r="F167" s="98">
        <f>F168</f>
        <v>514.6</v>
      </c>
      <c r="G167" s="237"/>
    </row>
    <row r="168" spans="1:7" s="52" customFormat="1" ht="30" customHeight="1">
      <c r="A168" s="107"/>
      <c r="B168" s="123"/>
      <c r="C168" s="122"/>
      <c r="D168" s="122">
        <v>240</v>
      </c>
      <c r="E168" s="118" t="s">
        <v>386</v>
      </c>
      <c r="F168" s="98">
        <f>455.4+59.2</f>
        <v>514.6</v>
      </c>
      <c r="G168" s="237"/>
    </row>
    <row r="169" spans="1:7" s="52" customFormat="1" ht="30" customHeight="1">
      <c r="A169" s="107"/>
      <c r="B169" s="123"/>
      <c r="C169" s="122" t="s">
        <v>324</v>
      </c>
      <c r="D169" s="122"/>
      <c r="E169" s="118" t="s">
        <v>217</v>
      </c>
      <c r="F169" s="98">
        <f>F170</f>
        <v>105</v>
      </c>
      <c r="G169" s="237"/>
    </row>
    <row r="170" spans="1:7" s="52" customFormat="1" ht="30" customHeight="1">
      <c r="A170" s="107"/>
      <c r="B170" s="123"/>
      <c r="C170" s="122"/>
      <c r="D170" s="122" t="s">
        <v>214</v>
      </c>
      <c r="E170" s="118" t="s">
        <v>215</v>
      </c>
      <c r="F170" s="98">
        <f>F171</f>
        <v>105</v>
      </c>
      <c r="G170" s="237"/>
    </row>
    <row r="171" spans="1:7" s="52" customFormat="1" ht="30" customHeight="1">
      <c r="A171" s="107"/>
      <c r="B171" s="123"/>
      <c r="C171" s="122"/>
      <c r="D171" s="122">
        <v>240</v>
      </c>
      <c r="E171" s="118" t="s">
        <v>386</v>
      </c>
      <c r="F171" s="98">
        <f>240.9-135.9</f>
        <v>105</v>
      </c>
      <c r="G171" s="237"/>
    </row>
    <row r="172" spans="1:7" s="52" customFormat="1" ht="30" customHeight="1">
      <c r="A172" s="107"/>
      <c r="B172" s="123"/>
      <c r="C172" s="122" t="s">
        <v>325</v>
      </c>
      <c r="D172" s="122"/>
      <c r="E172" s="118" t="s">
        <v>219</v>
      </c>
      <c r="F172" s="98">
        <f>F173</f>
        <v>36</v>
      </c>
      <c r="G172" s="237"/>
    </row>
    <row r="173" spans="1:7" ht="30" customHeight="1">
      <c r="A173" s="117"/>
      <c r="B173" s="123"/>
      <c r="C173" s="122"/>
      <c r="D173" s="122" t="s">
        <v>214</v>
      </c>
      <c r="E173" s="118" t="s">
        <v>215</v>
      </c>
      <c r="F173" s="98">
        <f>F174</f>
        <v>36</v>
      </c>
      <c r="G173" s="237"/>
    </row>
    <row r="174" spans="1:7" ht="30" customHeight="1">
      <c r="A174" s="117"/>
      <c r="B174" s="123"/>
      <c r="C174" s="122"/>
      <c r="D174" s="122">
        <v>240</v>
      </c>
      <c r="E174" s="118" t="s">
        <v>386</v>
      </c>
      <c r="F174" s="98">
        <v>36</v>
      </c>
      <c r="G174" s="237"/>
    </row>
    <row r="175" spans="1:7" ht="30" customHeight="1">
      <c r="A175" s="117"/>
      <c r="B175" s="123"/>
      <c r="C175" s="122" t="s">
        <v>603</v>
      </c>
      <c r="D175" s="122"/>
      <c r="E175" s="246" t="s">
        <v>604</v>
      </c>
      <c r="F175" s="98">
        <f>F176</f>
        <v>59.19999999999999</v>
      </c>
      <c r="G175" s="237"/>
    </row>
    <row r="176" spans="1:7" ht="30" customHeight="1">
      <c r="A176" s="117"/>
      <c r="B176" s="123"/>
      <c r="C176" s="122"/>
      <c r="D176" s="122" t="s">
        <v>214</v>
      </c>
      <c r="E176" s="118" t="s">
        <v>215</v>
      </c>
      <c r="F176" s="98">
        <f>F177</f>
        <v>59.19999999999999</v>
      </c>
      <c r="G176" s="237"/>
    </row>
    <row r="177" spans="1:7" ht="30" customHeight="1">
      <c r="A177" s="117"/>
      <c r="B177" s="123"/>
      <c r="C177" s="122"/>
      <c r="D177" s="122" t="s">
        <v>385</v>
      </c>
      <c r="E177" s="118" t="s">
        <v>386</v>
      </c>
      <c r="F177" s="98">
        <f>246.7-187.5</f>
        <v>59.19999999999999</v>
      </c>
      <c r="G177" s="237"/>
    </row>
    <row r="178" spans="1:7" ht="19.5" customHeight="1">
      <c r="A178" s="107"/>
      <c r="B178" s="119" t="s">
        <v>412</v>
      </c>
      <c r="C178" s="119"/>
      <c r="D178" s="119"/>
      <c r="E178" s="120" t="s">
        <v>413</v>
      </c>
      <c r="F178" s="162">
        <f>F179+F184</f>
        <v>1094.08154</v>
      </c>
      <c r="G178" s="237"/>
    </row>
    <row r="179" spans="1:7" ht="14.25">
      <c r="A179" s="117"/>
      <c r="B179" s="242" t="s">
        <v>414</v>
      </c>
      <c r="C179" s="242"/>
      <c r="D179" s="242"/>
      <c r="E179" s="120" t="s">
        <v>415</v>
      </c>
      <c r="F179" s="184">
        <f>F180</f>
        <v>174.25</v>
      </c>
      <c r="G179" s="237"/>
    </row>
    <row r="180" spans="1:7" ht="45">
      <c r="A180" s="117"/>
      <c r="B180" s="122"/>
      <c r="C180" s="122" t="s">
        <v>322</v>
      </c>
      <c r="D180" s="122"/>
      <c r="E180" s="124" t="s">
        <v>211</v>
      </c>
      <c r="F180" s="98">
        <f>F181</f>
        <v>174.25</v>
      </c>
      <c r="G180" s="237"/>
    </row>
    <row r="181" spans="1:7" ht="60">
      <c r="A181" s="117"/>
      <c r="B181" s="122"/>
      <c r="C181" s="122" t="s">
        <v>326</v>
      </c>
      <c r="D181" s="122"/>
      <c r="E181" s="118" t="s">
        <v>221</v>
      </c>
      <c r="F181" s="98">
        <f>F182</f>
        <v>174.25</v>
      </c>
      <c r="G181" s="237"/>
    </row>
    <row r="182" spans="1:7" ht="36" customHeight="1">
      <c r="A182" s="117"/>
      <c r="B182" s="122"/>
      <c r="C182" s="122"/>
      <c r="D182" s="122" t="s">
        <v>214</v>
      </c>
      <c r="E182" s="118" t="s">
        <v>215</v>
      </c>
      <c r="F182" s="98">
        <f>F183</f>
        <v>174.25</v>
      </c>
      <c r="G182" s="237"/>
    </row>
    <row r="183" spans="1:7" ht="33" customHeight="1">
      <c r="A183" s="117"/>
      <c r="B183" s="122"/>
      <c r="C183" s="122"/>
      <c r="D183" s="122" t="s">
        <v>385</v>
      </c>
      <c r="E183" s="118" t="s">
        <v>386</v>
      </c>
      <c r="F183" s="98">
        <f>133.25+41</f>
        <v>174.25</v>
      </c>
      <c r="G183" s="237"/>
    </row>
    <row r="184" spans="1:7" ht="14.25">
      <c r="A184" s="117"/>
      <c r="B184" s="242" t="s">
        <v>416</v>
      </c>
      <c r="C184" s="242"/>
      <c r="D184" s="242"/>
      <c r="E184" s="121" t="s">
        <v>417</v>
      </c>
      <c r="F184" s="157">
        <f>F185</f>
        <v>919.8315399999999</v>
      </c>
      <c r="G184" s="237"/>
    </row>
    <row r="185" spans="1:7" ht="45">
      <c r="A185" s="117"/>
      <c r="B185" s="122"/>
      <c r="C185" s="122" t="s">
        <v>322</v>
      </c>
      <c r="D185" s="122"/>
      <c r="E185" s="124" t="s">
        <v>211</v>
      </c>
      <c r="F185" s="127">
        <f>F186+F189+F192+F195+F198+F201+F204+F207</f>
        <v>919.8315399999999</v>
      </c>
      <c r="G185" s="237"/>
    </row>
    <row r="186" spans="1:7" ht="36.75" customHeight="1">
      <c r="A186" s="117"/>
      <c r="B186" s="122"/>
      <c r="C186" s="122" t="s">
        <v>327</v>
      </c>
      <c r="D186" s="122"/>
      <c r="E186" s="118" t="s">
        <v>223</v>
      </c>
      <c r="F186" s="98">
        <f>F187</f>
        <v>271.83741</v>
      </c>
      <c r="G186" s="237"/>
    </row>
    <row r="187" spans="1:7" ht="30" customHeight="1">
      <c r="A187" s="117"/>
      <c r="B187" s="122"/>
      <c r="C187" s="122"/>
      <c r="D187" s="122" t="s">
        <v>214</v>
      </c>
      <c r="E187" s="118" t="s">
        <v>215</v>
      </c>
      <c r="F187" s="98">
        <f>F188</f>
        <v>271.83741</v>
      </c>
      <c r="G187" s="237"/>
    </row>
    <row r="188" spans="1:7" ht="33.75" customHeight="1">
      <c r="A188" s="117"/>
      <c r="B188" s="122"/>
      <c r="C188" s="122"/>
      <c r="D188" s="123">
        <v>240</v>
      </c>
      <c r="E188" s="118" t="s">
        <v>386</v>
      </c>
      <c r="F188" s="98">
        <f>204.90491+60.08604+5+3.84646-2</f>
        <v>271.83741</v>
      </c>
      <c r="G188" s="237"/>
    </row>
    <row r="189" spans="1:7" ht="33" customHeight="1">
      <c r="A189" s="117"/>
      <c r="B189" s="122"/>
      <c r="C189" s="122" t="s">
        <v>328</v>
      </c>
      <c r="D189" s="122"/>
      <c r="E189" s="118" t="s">
        <v>225</v>
      </c>
      <c r="F189" s="98">
        <f>F190</f>
        <v>2.325</v>
      </c>
      <c r="G189" s="237"/>
    </row>
    <row r="190" spans="1:7" ht="30" customHeight="1">
      <c r="A190" s="107"/>
      <c r="B190" s="123"/>
      <c r="C190" s="122"/>
      <c r="D190" s="122" t="s">
        <v>214</v>
      </c>
      <c r="E190" s="118" t="s">
        <v>215</v>
      </c>
      <c r="F190" s="98">
        <f>F191</f>
        <v>2.325</v>
      </c>
      <c r="G190" s="237"/>
    </row>
    <row r="191" spans="1:7" ht="30" customHeight="1">
      <c r="A191" s="107"/>
      <c r="B191" s="123"/>
      <c r="C191" s="122"/>
      <c r="D191" s="123">
        <v>240</v>
      </c>
      <c r="E191" s="118" t="s">
        <v>386</v>
      </c>
      <c r="F191" s="98">
        <f>2.325</f>
        <v>2.325</v>
      </c>
      <c r="G191" s="237"/>
    </row>
    <row r="192" spans="1:7" ht="30" customHeight="1">
      <c r="A192" s="107"/>
      <c r="B192" s="123"/>
      <c r="C192" s="122" t="s">
        <v>329</v>
      </c>
      <c r="D192" s="122"/>
      <c r="E192" s="118" t="s">
        <v>227</v>
      </c>
      <c r="F192" s="98">
        <f>F193</f>
        <v>0</v>
      </c>
      <c r="G192" s="237"/>
    </row>
    <row r="193" spans="1:7" ht="30" customHeight="1">
      <c r="A193" s="107"/>
      <c r="B193" s="123"/>
      <c r="C193" s="122"/>
      <c r="D193" s="122" t="s">
        <v>214</v>
      </c>
      <c r="E193" s="118" t="s">
        <v>215</v>
      </c>
      <c r="F193" s="98">
        <f>F194</f>
        <v>0</v>
      </c>
      <c r="G193" s="237"/>
    </row>
    <row r="194" spans="1:7" ht="30" customHeight="1">
      <c r="A194" s="107"/>
      <c r="B194" s="123"/>
      <c r="C194" s="122"/>
      <c r="D194" s="123">
        <v>240</v>
      </c>
      <c r="E194" s="118" t="s">
        <v>386</v>
      </c>
      <c r="F194" s="98">
        <v>0</v>
      </c>
      <c r="G194" s="237"/>
    </row>
    <row r="195" spans="1:7" ht="21" customHeight="1">
      <c r="A195" s="107"/>
      <c r="B195" s="123"/>
      <c r="C195" s="122" t="s">
        <v>330</v>
      </c>
      <c r="D195" s="122"/>
      <c r="E195" s="118" t="s">
        <v>229</v>
      </c>
      <c r="F195" s="98">
        <f>F196</f>
        <v>0</v>
      </c>
      <c r="G195" s="237"/>
    </row>
    <row r="196" spans="1:7" ht="39.75" customHeight="1">
      <c r="A196" s="107"/>
      <c r="B196" s="123"/>
      <c r="C196" s="122"/>
      <c r="D196" s="122" t="s">
        <v>214</v>
      </c>
      <c r="E196" s="118" t="s">
        <v>215</v>
      </c>
      <c r="F196" s="98">
        <f>F197</f>
        <v>0</v>
      </c>
      <c r="G196" s="237"/>
    </row>
    <row r="197" spans="1:7" ht="34.5" customHeight="1">
      <c r="A197" s="107"/>
      <c r="B197" s="123"/>
      <c r="C197" s="122"/>
      <c r="D197" s="123">
        <v>240</v>
      </c>
      <c r="E197" s="118" t="s">
        <v>386</v>
      </c>
      <c r="F197" s="98">
        <v>0</v>
      </c>
      <c r="G197" s="237"/>
    </row>
    <row r="198" spans="1:7" ht="15">
      <c r="A198" s="107"/>
      <c r="B198" s="123"/>
      <c r="C198" s="122" t="s">
        <v>331</v>
      </c>
      <c r="D198" s="122"/>
      <c r="E198" s="118" t="s">
        <v>231</v>
      </c>
      <c r="F198" s="98">
        <f>F199</f>
        <v>22.11629</v>
      </c>
      <c r="G198" s="237"/>
    </row>
    <row r="199" spans="1:7" ht="30">
      <c r="A199" s="107"/>
      <c r="B199" s="123"/>
      <c r="C199" s="122"/>
      <c r="D199" s="122" t="s">
        <v>214</v>
      </c>
      <c r="E199" s="118" t="s">
        <v>215</v>
      </c>
      <c r="F199" s="98">
        <f>F200</f>
        <v>22.11629</v>
      </c>
      <c r="G199" s="237"/>
    </row>
    <row r="200" spans="1:7" ht="30" customHeight="1">
      <c r="A200" s="107"/>
      <c r="B200" s="123"/>
      <c r="C200" s="122"/>
      <c r="D200" s="123">
        <v>240</v>
      </c>
      <c r="E200" s="118" t="s">
        <v>386</v>
      </c>
      <c r="F200" s="98">
        <f>41.5-19.38371</f>
        <v>22.11629</v>
      </c>
      <c r="G200" s="237"/>
    </row>
    <row r="201" spans="1:7" ht="30" customHeight="1">
      <c r="A201" s="107"/>
      <c r="B201" s="123"/>
      <c r="C201" s="122" t="s">
        <v>332</v>
      </c>
      <c r="D201" s="122"/>
      <c r="E201" s="118" t="s">
        <v>233</v>
      </c>
      <c r="F201" s="98">
        <f>F202</f>
        <v>147.55284</v>
      </c>
      <c r="G201" s="237"/>
    </row>
    <row r="202" spans="1:7" ht="30" customHeight="1">
      <c r="A202" s="107"/>
      <c r="B202" s="123"/>
      <c r="C202" s="122"/>
      <c r="D202" s="122" t="s">
        <v>214</v>
      </c>
      <c r="E202" s="118" t="s">
        <v>215</v>
      </c>
      <c r="F202" s="98">
        <f>F203</f>
        <v>147.55284</v>
      </c>
      <c r="G202" s="237"/>
    </row>
    <row r="203" spans="1:7" ht="30" customHeight="1">
      <c r="A203" s="107"/>
      <c r="B203" s="123"/>
      <c r="C203" s="122"/>
      <c r="D203" s="123">
        <v>240</v>
      </c>
      <c r="E203" s="118" t="s">
        <v>386</v>
      </c>
      <c r="F203" s="98">
        <f>194.55-50+3.00284</f>
        <v>147.55284</v>
      </c>
      <c r="G203" s="237"/>
    </row>
    <row r="204" spans="1:7" ht="45">
      <c r="A204" s="107"/>
      <c r="B204" s="123"/>
      <c r="C204" s="122" t="s">
        <v>333</v>
      </c>
      <c r="D204" s="122"/>
      <c r="E204" s="118" t="s">
        <v>235</v>
      </c>
      <c r="F204" s="98">
        <f>F205</f>
        <v>119</v>
      </c>
      <c r="G204" s="237"/>
    </row>
    <row r="205" spans="1:7" ht="30">
      <c r="A205" s="107"/>
      <c r="B205" s="123"/>
      <c r="C205" s="122"/>
      <c r="D205" s="122" t="s">
        <v>214</v>
      </c>
      <c r="E205" s="118" t="s">
        <v>215</v>
      </c>
      <c r="F205" s="98">
        <f>F206</f>
        <v>119</v>
      </c>
      <c r="G205" s="237"/>
    </row>
    <row r="206" spans="1:7" ht="36.75" customHeight="1">
      <c r="A206" s="107"/>
      <c r="B206" s="123"/>
      <c r="C206" s="123"/>
      <c r="D206" s="123">
        <v>240</v>
      </c>
      <c r="E206" s="118" t="s">
        <v>386</v>
      </c>
      <c r="F206" s="98">
        <v>119</v>
      </c>
      <c r="G206" s="237"/>
    </row>
    <row r="207" spans="1:7" ht="63" customHeight="1">
      <c r="A207" s="107"/>
      <c r="B207" s="123"/>
      <c r="C207" s="123" t="s">
        <v>661</v>
      </c>
      <c r="D207" s="123"/>
      <c r="E207" s="118" t="s">
        <v>237</v>
      </c>
      <c r="F207" s="98">
        <f>F208</f>
        <v>357</v>
      </c>
      <c r="G207" s="237"/>
    </row>
    <row r="208" spans="1:7" ht="36.75" customHeight="1">
      <c r="A208" s="107"/>
      <c r="B208" s="123"/>
      <c r="C208" s="123"/>
      <c r="D208" s="123" t="s">
        <v>214</v>
      </c>
      <c r="E208" s="118" t="s">
        <v>215</v>
      </c>
      <c r="F208" s="98">
        <f>F209</f>
        <v>357</v>
      </c>
      <c r="G208" s="237"/>
    </row>
    <row r="209" spans="1:7" ht="36.75" customHeight="1">
      <c r="A209" s="107"/>
      <c r="B209" s="123"/>
      <c r="C209" s="123"/>
      <c r="D209" s="123" t="s">
        <v>385</v>
      </c>
      <c r="E209" s="118" t="s">
        <v>386</v>
      </c>
      <c r="F209" s="98">
        <v>357</v>
      </c>
      <c r="G209" s="237"/>
    </row>
    <row r="210" spans="1:7" ht="14.25">
      <c r="A210" s="107"/>
      <c r="B210" s="119" t="s">
        <v>418</v>
      </c>
      <c r="C210" s="119"/>
      <c r="D210" s="119"/>
      <c r="E210" s="120" t="s">
        <v>419</v>
      </c>
      <c r="F210" s="162">
        <f>F211</f>
        <v>1222.41968</v>
      </c>
      <c r="G210" s="237"/>
    </row>
    <row r="211" spans="1:7" s="40" customFormat="1" ht="14.25">
      <c r="A211" s="126"/>
      <c r="B211" s="119" t="s">
        <v>420</v>
      </c>
      <c r="C211" s="119"/>
      <c r="D211" s="119"/>
      <c r="E211" s="120" t="s">
        <v>421</v>
      </c>
      <c r="F211" s="162">
        <f>F212</f>
        <v>1222.41968</v>
      </c>
      <c r="G211" s="190"/>
    </row>
    <row r="212" spans="1:7" s="40" customFormat="1" ht="45">
      <c r="A212" s="126"/>
      <c r="B212" s="119"/>
      <c r="C212" s="123" t="s">
        <v>312</v>
      </c>
      <c r="D212" s="123"/>
      <c r="E212" s="244" t="s">
        <v>185</v>
      </c>
      <c r="F212" s="127">
        <f>F213+F216+F219+F222+F225+F228+F231</f>
        <v>1222.41968</v>
      </c>
      <c r="G212" s="190"/>
    </row>
    <row r="213" spans="1:7" s="40" customFormat="1" ht="33.75" customHeight="1">
      <c r="A213" s="126"/>
      <c r="B213" s="119"/>
      <c r="C213" s="122" t="s">
        <v>422</v>
      </c>
      <c r="D213" s="122"/>
      <c r="E213" s="118" t="s">
        <v>187</v>
      </c>
      <c r="F213" s="98">
        <f>F214</f>
        <v>1162.41968</v>
      </c>
      <c r="G213" s="190"/>
    </row>
    <row r="214" spans="1:7" s="40" customFormat="1" ht="37.5" customHeight="1">
      <c r="A214" s="126"/>
      <c r="B214" s="119"/>
      <c r="C214" s="122"/>
      <c r="D214" s="122" t="s">
        <v>188</v>
      </c>
      <c r="E214" s="118" t="s">
        <v>189</v>
      </c>
      <c r="F214" s="98">
        <f>F215</f>
        <v>1162.41968</v>
      </c>
      <c r="G214" s="190"/>
    </row>
    <row r="215" spans="1:7" s="40" customFormat="1" ht="15">
      <c r="A215" s="126"/>
      <c r="B215" s="119"/>
      <c r="C215" s="122"/>
      <c r="D215" s="123">
        <v>610</v>
      </c>
      <c r="E215" s="118" t="s">
        <v>423</v>
      </c>
      <c r="F215" s="98">
        <f>461.5+340.91968+160+200</f>
        <v>1162.41968</v>
      </c>
      <c r="G215" s="190"/>
    </row>
    <row r="216" spans="1:7" s="40" customFormat="1" ht="33.75" customHeight="1">
      <c r="A216" s="126"/>
      <c r="B216" s="119"/>
      <c r="C216" s="122" t="s">
        <v>424</v>
      </c>
      <c r="D216" s="122"/>
      <c r="E216" s="118" t="s">
        <v>191</v>
      </c>
      <c r="F216" s="98">
        <f>F217</f>
        <v>10</v>
      </c>
      <c r="G216" s="190"/>
    </row>
    <row r="217" spans="1:7" s="40" customFormat="1" ht="30" customHeight="1">
      <c r="A217" s="126"/>
      <c r="B217" s="119"/>
      <c r="C217" s="122"/>
      <c r="D217" s="122" t="s">
        <v>188</v>
      </c>
      <c r="E217" s="118" t="s">
        <v>189</v>
      </c>
      <c r="F217" s="98">
        <f>F218</f>
        <v>10</v>
      </c>
      <c r="G217" s="190"/>
    </row>
    <row r="218" spans="1:7" s="40" customFormat="1" ht="15">
      <c r="A218" s="126"/>
      <c r="B218" s="119"/>
      <c r="C218" s="122"/>
      <c r="D218" s="123">
        <v>610</v>
      </c>
      <c r="E218" s="118" t="s">
        <v>423</v>
      </c>
      <c r="F218" s="98">
        <v>10</v>
      </c>
      <c r="G218" s="190"/>
    </row>
    <row r="219" spans="1:7" s="40" customFormat="1" ht="30">
      <c r="A219" s="126"/>
      <c r="B219" s="119"/>
      <c r="C219" s="122" t="s">
        <v>425</v>
      </c>
      <c r="D219" s="122"/>
      <c r="E219" s="118" t="s">
        <v>313</v>
      </c>
      <c r="F219" s="98">
        <f>F220</f>
        <v>10</v>
      </c>
      <c r="G219" s="190"/>
    </row>
    <row r="220" spans="1:7" s="40" customFormat="1" ht="30" customHeight="1">
      <c r="A220" s="126"/>
      <c r="B220" s="119"/>
      <c r="C220" s="122"/>
      <c r="D220" s="122" t="s">
        <v>188</v>
      </c>
      <c r="E220" s="118" t="s">
        <v>189</v>
      </c>
      <c r="F220" s="98">
        <f>F221</f>
        <v>10</v>
      </c>
      <c r="G220" s="190"/>
    </row>
    <row r="221" spans="1:7" s="40" customFormat="1" ht="15">
      <c r="A221" s="126"/>
      <c r="B221" s="119"/>
      <c r="C221" s="122"/>
      <c r="D221" s="123">
        <v>610</v>
      </c>
      <c r="E221" s="118" t="s">
        <v>423</v>
      </c>
      <c r="F221" s="98">
        <v>10</v>
      </c>
      <c r="G221" s="190"/>
    </row>
    <row r="222" spans="1:7" s="40" customFormat="1" ht="47.25" customHeight="1">
      <c r="A222" s="126"/>
      <c r="B222" s="119"/>
      <c r="C222" s="122" t="s">
        <v>314</v>
      </c>
      <c r="D222" s="122"/>
      <c r="E222" s="118" t="s">
        <v>195</v>
      </c>
      <c r="F222" s="98">
        <f>F223</f>
        <v>10</v>
      </c>
      <c r="G222" s="190"/>
    </row>
    <row r="223" spans="1:7" s="40" customFormat="1" ht="39.75" customHeight="1">
      <c r="A223" s="126"/>
      <c r="B223" s="119"/>
      <c r="C223" s="122"/>
      <c r="D223" s="122" t="s">
        <v>188</v>
      </c>
      <c r="E223" s="118" t="s">
        <v>189</v>
      </c>
      <c r="F223" s="98">
        <f>F224</f>
        <v>10</v>
      </c>
      <c r="G223" s="190"/>
    </row>
    <row r="224" spans="1:7" s="40" customFormat="1" ht="15">
      <c r="A224" s="126"/>
      <c r="B224" s="119"/>
      <c r="C224" s="122"/>
      <c r="D224" s="123">
        <v>610</v>
      </c>
      <c r="E224" s="118" t="s">
        <v>423</v>
      </c>
      <c r="F224" s="98">
        <v>10</v>
      </c>
      <c r="G224" s="190"/>
    </row>
    <row r="225" spans="1:7" s="40" customFormat="1" ht="30">
      <c r="A225" s="126"/>
      <c r="B225" s="119"/>
      <c r="C225" s="122" t="s">
        <v>315</v>
      </c>
      <c r="D225" s="122"/>
      <c r="E225" s="118" t="s">
        <v>197</v>
      </c>
      <c r="F225" s="98">
        <f>F226</f>
        <v>10</v>
      </c>
      <c r="G225" s="190"/>
    </row>
    <row r="226" spans="1:7" s="40" customFormat="1" ht="30" customHeight="1">
      <c r="A226" s="126"/>
      <c r="B226" s="119"/>
      <c r="C226" s="122"/>
      <c r="D226" s="122" t="s">
        <v>188</v>
      </c>
      <c r="E226" s="118" t="s">
        <v>189</v>
      </c>
      <c r="F226" s="98">
        <f>F227</f>
        <v>10</v>
      </c>
      <c r="G226" s="190"/>
    </row>
    <row r="227" spans="1:7" s="40" customFormat="1" ht="15">
      <c r="A227" s="126"/>
      <c r="B227" s="119"/>
      <c r="C227" s="122"/>
      <c r="D227" s="123">
        <v>610</v>
      </c>
      <c r="E227" s="118" t="s">
        <v>423</v>
      </c>
      <c r="F227" s="98">
        <v>10</v>
      </c>
      <c r="G227" s="190"/>
    </row>
    <row r="228" spans="1:7" s="40" customFormat="1" ht="30">
      <c r="A228" s="126"/>
      <c r="B228" s="119"/>
      <c r="C228" s="122" t="s">
        <v>316</v>
      </c>
      <c r="D228" s="122"/>
      <c r="E228" s="118" t="s">
        <v>199</v>
      </c>
      <c r="F228" s="98">
        <f>F229</f>
        <v>10</v>
      </c>
      <c r="G228" s="190"/>
    </row>
    <row r="229" spans="1:7" s="40" customFormat="1" ht="30" customHeight="1">
      <c r="A229" s="126"/>
      <c r="B229" s="119"/>
      <c r="C229" s="122"/>
      <c r="D229" s="122" t="s">
        <v>188</v>
      </c>
      <c r="E229" s="118" t="s">
        <v>189</v>
      </c>
      <c r="F229" s="98">
        <f>F230</f>
        <v>10</v>
      </c>
      <c r="G229" s="190"/>
    </row>
    <row r="230" spans="1:7" s="40" customFormat="1" ht="15">
      <c r="A230" s="126"/>
      <c r="B230" s="119"/>
      <c r="C230" s="122"/>
      <c r="D230" s="123">
        <v>610</v>
      </c>
      <c r="E230" s="118" t="s">
        <v>423</v>
      </c>
      <c r="F230" s="98">
        <v>10</v>
      </c>
      <c r="G230" s="190"/>
    </row>
    <row r="231" spans="1:7" s="40" customFormat="1" ht="15">
      <c r="A231" s="126"/>
      <c r="B231" s="119"/>
      <c r="C231" s="122" t="s">
        <v>317</v>
      </c>
      <c r="D231" s="122"/>
      <c r="E231" s="118" t="s">
        <v>201</v>
      </c>
      <c r="F231" s="98">
        <f>F232</f>
        <v>10</v>
      </c>
      <c r="G231" s="190"/>
    </row>
    <row r="232" spans="1:7" s="40" customFormat="1" ht="40.5" customHeight="1">
      <c r="A232" s="126"/>
      <c r="B232" s="119"/>
      <c r="C232" s="122"/>
      <c r="D232" s="122" t="s">
        <v>188</v>
      </c>
      <c r="E232" s="118" t="s">
        <v>189</v>
      </c>
      <c r="F232" s="98">
        <f>F233</f>
        <v>10</v>
      </c>
      <c r="G232" s="190"/>
    </row>
    <row r="233" spans="1:7" s="40" customFormat="1" ht="15">
      <c r="A233" s="126"/>
      <c r="B233" s="119"/>
      <c r="C233" s="119"/>
      <c r="D233" s="123">
        <v>610</v>
      </c>
      <c r="E233" s="118" t="s">
        <v>423</v>
      </c>
      <c r="F233" s="127">
        <v>10</v>
      </c>
      <c r="G233" s="190"/>
    </row>
    <row r="234" spans="1:7" s="40" customFormat="1" ht="14.25">
      <c r="A234" s="126"/>
      <c r="B234" s="119">
        <v>1000</v>
      </c>
      <c r="C234" s="119"/>
      <c r="D234" s="119"/>
      <c r="E234" s="120" t="s">
        <v>426</v>
      </c>
      <c r="F234" s="162">
        <f>F235+F240</f>
        <v>92.20088999999999</v>
      </c>
      <c r="G234" s="190"/>
    </row>
    <row r="235" spans="1:7" s="40" customFormat="1" ht="14.25">
      <c r="A235" s="126"/>
      <c r="B235" s="119">
        <v>1001</v>
      </c>
      <c r="C235" s="119"/>
      <c r="D235" s="119"/>
      <c r="E235" s="121" t="s">
        <v>427</v>
      </c>
      <c r="F235" s="162">
        <f>F236</f>
        <v>78.9048</v>
      </c>
      <c r="G235" s="190"/>
    </row>
    <row r="236" spans="1:7" ht="60">
      <c r="A236" s="107"/>
      <c r="B236" s="123"/>
      <c r="C236" s="123" t="s">
        <v>347</v>
      </c>
      <c r="D236" s="123"/>
      <c r="E236" s="118" t="s">
        <v>264</v>
      </c>
      <c r="F236" s="127">
        <f>F237</f>
        <v>78.9048</v>
      </c>
      <c r="G236" s="237"/>
    </row>
    <row r="237" spans="1:7" ht="45">
      <c r="A237" s="107"/>
      <c r="B237" s="123"/>
      <c r="C237" s="123" t="s">
        <v>354</v>
      </c>
      <c r="D237" s="123"/>
      <c r="E237" s="118" t="s">
        <v>277</v>
      </c>
      <c r="F237" s="127">
        <f>F238</f>
        <v>78.9048</v>
      </c>
      <c r="G237" s="237"/>
    </row>
    <row r="238" spans="1:7" ht="23.25" customHeight="1">
      <c r="A238" s="107"/>
      <c r="B238" s="123"/>
      <c r="C238" s="123"/>
      <c r="D238" s="122" t="s">
        <v>278</v>
      </c>
      <c r="E238" s="118" t="s">
        <v>428</v>
      </c>
      <c r="F238" s="127">
        <f>F239</f>
        <v>78.9048</v>
      </c>
      <c r="G238" s="237"/>
    </row>
    <row r="239" spans="1:7" ht="30" customHeight="1">
      <c r="A239" s="117"/>
      <c r="B239" s="122"/>
      <c r="C239" s="122"/>
      <c r="D239" s="122" t="s">
        <v>605</v>
      </c>
      <c r="E239" s="118" t="s">
        <v>624</v>
      </c>
      <c r="F239" s="127">
        <f>55+23.9048</f>
        <v>78.9048</v>
      </c>
      <c r="G239" s="237"/>
    </row>
    <row r="240" spans="1:7" s="40" customFormat="1" ht="14.25">
      <c r="A240" s="128"/>
      <c r="B240" s="242">
        <v>1003</v>
      </c>
      <c r="C240" s="242"/>
      <c r="D240" s="242"/>
      <c r="E240" s="121" t="s">
        <v>428</v>
      </c>
      <c r="F240" s="157">
        <f>F241+F249</f>
        <v>13.29609</v>
      </c>
      <c r="G240" s="190"/>
    </row>
    <row r="241" spans="1:7" s="52" customFormat="1" ht="45">
      <c r="A241" s="117"/>
      <c r="B241" s="122"/>
      <c r="C241" s="122" t="s">
        <v>312</v>
      </c>
      <c r="D241" s="122"/>
      <c r="E241" s="244" t="s">
        <v>185</v>
      </c>
      <c r="F241" s="98">
        <f>F242</f>
        <v>13.29609</v>
      </c>
      <c r="G241" s="237"/>
    </row>
    <row r="242" spans="1:7" s="52" customFormat="1" ht="90">
      <c r="A242" s="117"/>
      <c r="B242" s="122"/>
      <c r="C242" s="122" t="s">
        <v>318</v>
      </c>
      <c r="D242" s="122"/>
      <c r="E242" s="118" t="s">
        <v>203</v>
      </c>
      <c r="F242" s="98">
        <f>F243</f>
        <v>13.29609</v>
      </c>
      <c r="G242" s="237"/>
    </row>
    <row r="243" spans="1:7" s="52" customFormat="1" ht="41.25" customHeight="1">
      <c r="A243" s="117"/>
      <c r="B243" s="122"/>
      <c r="C243" s="122"/>
      <c r="D243" s="122" t="s">
        <v>188</v>
      </c>
      <c r="E243" s="118" t="s">
        <v>189</v>
      </c>
      <c r="F243" s="98">
        <f>F244</f>
        <v>13.29609</v>
      </c>
      <c r="G243" s="237"/>
    </row>
    <row r="244" spans="1:7" s="52" customFormat="1" ht="15">
      <c r="A244" s="117"/>
      <c r="B244" s="122"/>
      <c r="C244" s="122"/>
      <c r="D244" s="123">
        <v>610</v>
      </c>
      <c r="E244" s="118" t="s">
        <v>423</v>
      </c>
      <c r="F244" s="98">
        <f>14.96609-1.67</f>
        <v>13.29609</v>
      </c>
      <c r="G244" s="237"/>
    </row>
    <row r="245" spans="1:7" s="52" customFormat="1" ht="15">
      <c r="A245" s="117"/>
      <c r="B245" s="122"/>
      <c r="C245" s="122" t="s">
        <v>358</v>
      </c>
      <c r="D245" s="123"/>
      <c r="E245" s="118" t="s">
        <v>289</v>
      </c>
      <c r="F245" s="98">
        <f>F246</f>
        <v>0</v>
      </c>
      <c r="G245" s="237"/>
    </row>
    <row r="246" spans="1:7" s="52" customFormat="1" ht="54.75" customHeight="1">
      <c r="A246" s="117"/>
      <c r="B246" s="122"/>
      <c r="C246" s="122" t="s">
        <v>366</v>
      </c>
      <c r="D246" s="123"/>
      <c r="E246" s="118" t="s">
        <v>307</v>
      </c>
      <c r="F246" s="98">
        <f>F247</f>
        <v>0</v>
      </c>
      <c r="G246" s="237"/>
    </row>
    <row r="247" spans="1:7" s="52" customFormat="1" ht="75">
      <c r="A247" s="117"/>
      <c r="B247" s="122"/>
      <c r="C247" s="122" t="s">
        <v>609</v>
      </c>
      <c r="D247" s="123"/>
      <c r="E247" s="118" t="s">
        <v>623</v>
      </c>
      <c r="F247" s="98">
        <f>F248</f>
        <v>0</v>
      </c>
      <c r="G247" s="237"/>
    </row>
    <row r="248" spans="1:7" s="52" customFormat="1" ht="15">
      <c r="A248" s="117"/>
      <c r="B248" s="122"/>
      <c r="C248" s="122"/>
      <c r="D248" s="123" t="s">
        <v>261</v>
      </c>
      <c r="E248" s="118" t="s">
        <v>262</v>
      </c>
      <c r="F248" s="98">
        <f>F249</f>
        <v>0</v>
      </c>
      <c r="G248" s="237"/>
    </row>
    <row r="249" spans="1:7" s="52" customFormat="1" ht="15">
      <c r="A249" s="117"/>
      <c r="B249" s="122"/>
      <c r="C249" s="122"/>
      <c r="D249" s="123" t="s">
        <v>626</v>
      </c>
      <c r="E249" s="118" t="s">
        <v>169</v>
      </c>
      <c r="F249" s="98">
        <v>0</v>
      </c>
      <c r="G249" s="237"/>
    </row>
    <row r="250" spans="1:7" s="40" customFormat="1" ht="14.25">
      <c r="A250" s="128"/>
      <c r="B250" s="119" t="s">
        <v>429</v>
      </c>
      <c r="C250" s="119"/>
      <c r="D250" s="119"/>
      <c r="E250" s="247" t="s">
        <v>430</v>
      </c>
      <c r="F250" s="157">
        <f>F251</f>
        <v>0</v>
      </c>
      <c r="G250" s="190"/>
    </row>
    <row r="251" spans="1:7" s="40" customFormat="1" ht="28.5">
      <c r="A251" s="128"/>
      <c r="B251" s="242" t="s">
        <v>431</v>
      </c>
      <c r="C251" s="242"/>
      <c r="D251" s="242"/>
      <c r="E251" s="129" t="s">
        <v>432</v>
      </c>
      <c r="F251" s="157">
        <f>F252</f>
        <v>0</v>
      </c>
      <c r="G251" s="190"/>
    </row>
    <row r="252" spans="1:7" ht="45">
      <c r="A252" s="117"/>
      <c r="B252" s="122"/>
      <c r="C252" s="122" t="s">
        <v>319</v>
      </c>
      <c r="D252" s="122"/>
      <c r="E252" s="118" t="s">
        <v>205</v>
      </c>
      <c r="F252" s="98">
        <f>F253+F256</f>
        <v>0</v>
      </c>
      <c r="G252" s="237"/>
    </row>
    <row r="253" spans="1:7" ht="48" customHeight="1">
      <c r="A253" s="117"/>
      <c r="B253" s="122"/>
      <c r="C253" s="122" t="s">
        <v>320</v>
      </c>
      <c r="D253" s="122"/>
      <c r="E253" s="118" t="s">
        <v>207</v>
      </c>
      <c r="F253" s="98">
        <f>F254</f>
        <v>0</v>
      </c>
      <c r="G253" s="237"/>
    </row>
    <row r="254" spans="1:7" ht="30" customHeight="1">
      <c r="A254" s="117"/>
      <c r="B254" s="122"/>
      <c r="C254" s="122"/>
      <c r="D254" s="122" t="s">
        <v>188</v>
      </c>
      <c r="E254" s="118" t="s">
        <v>189</v>
      </c>
      <c r="F254" s="98">
        <f>F255</f>
        <v>0</v>
      </c>
      <c r="G254" s="237"/>
    </row>
    <row r="255" spans="1:7" ht="15">
      <c r="A255" s="117"/>
      <c r="B255" s="122"/>
      <c r="C255" s="122"/>
      <c r="D255" s="123">
        <v>610</v>
      </c>
      <c r="E255" s="118" t="s">
        <v>423</v>
      </c>
      <c r="F255" s="98">
        <v>0</v>
      </c>
      <c r="G255" s="237"/>
    </row>
    <row r="256" spans="1:7" ht="60">
      <c r="A256" s="117"/>
      <c r="B256" s="122"/>
      <c r="C256" s="122" t="s">
        <v>321</v>
      </c>
      <c r="D256" s="122"/>
      <c r="E256" s="118" t="s">
        <v>209</v>
      </c>
      <c r="F256" s="98">
        <f>F257</f>
        <v>0</v>
      </c>
      <c r="G256" s="237"/>
    </row>
    <row r="257" spans="1:7" ht="43.5" customHeight="1">
      <c r="A257" s="117"/>
      <c r="B257" s="122"/>
      <c r="C257" s="122"/>
      <c r="D257" s="122" t="s">
        <v>188</v>
      </c>
      <c r="E257" s="118" t="s">
        <v>189</v>
      </c>
      <c r="F257" s="98">
        <f>F258</f>
        <v>0</v>
      </c>
      <c r="G257" s="237"/>
    </row>
    <row r="258" spans="1:7" ht="15">
      <c r="A258" s="117"/>
      <c r="B258" s="122"/>
      <c r="C258" s="122"/>
      <c r="D258" s="123">
        <v>610</v>
      </c>
      <c r="E258" s="118" t="s">
        <v>423</v>
      </c>
      <c r="F258" s="98">
        <v>0</v>
      </c>
      <c r="G258" s="237"/>
    </row>
    <row r="259" spans="1:7" ht="12" customHeight="1">
      <c r="A259" s="117"/>
      <c r="B259" s="122"/>
      <c r="C259" s="122"/>
      <c r="D259" s="123"/>
      <c r="E259" s="118"/>
      <c r="F259" s="98"/>
      <c r="G259" s="237"/>
    </row>
    <row r="260" spans="1:7" ht="15" hidden="1">
      <c r="A260" s="117"/>
      <c r="B260" s="122"/>
      <c r="C260" s="122"/>
      <c r="D260" s="123"/>
      <c r="E260" s="118"/>
      <c r="F260" s="98"/>
      <c r="G260" s="237"/>
    </row>
    <row r="261" spans="1:7" ht="15" hidden="1">
      <c r="A261" s="117"/>
      <c r="B261" s="122"/>
      <c r="C261" s="122"/>
      <c r="D261" s="123"/>
      <c r="E261" s="118"/>
      <c r="F261" s="98"/>
      <c r="G261" s="237"/>
    </row>
    <row r="262" spans="1:7" ht="15" hidden="1">
      <c r="A262" s="117"/>
      <c r="B262" s="122"/>
      <c r="C262" s="122"/>
      <c r="D262" s="122"/>
      <c r="E262" s="118"/>
      <c r="F262" s="98"/>
      <c r="G262" s="237"/>
    </row>
    <row r="263" spans="1:7" ht="15">
      <c r="A263" s="117"/>
      <c r="B263" s="122"/>
      <c r="C263" s="122"/>
      <c r="D263" s="122"/>
      <c r="E263" s="121" t="s">
        <v>309</v>
      </c>
      <c r="F263" s="157">
        <f>F22+F51</f>
        <v>6230.4803600000005</v>
      </c>
      <c r="G263" s="237"/>
    </row>
    <row r="264" spans="1:7" ht="15">
      <c r="A264" s="237"/>
      <c r="B264" s="174"/>
      <c r="C264" s="174"/>
      <c r="D264" s="174"/>
      <c r="E264" s="233"/>
      <c r="F264" s="174"/>
      <c r="G264" s="237"/>
    </row>
    <row r="265" spans="1:7" ht="15">
      <c r="A265" s="237"/>
      <c r="B265" s="174"/>
      <c r="C265" s="174"/>
      <c r="D265" s="174"/>
      <c r="E265" s="233"/>
      <c r="F265" s="174"/>
      <c r="G265" s="237"/>
    </row>
    <row r="266" spans="1:7" ht="15">
      <c r="A266" s="237"/>
      <c r="B266" s="174"/>
      <c r="C266" s="174"/>
      <c r="D266" s="174"/>
      <c r="E266" s="233"/>
      <c r="F266" s="174"/>
      <c r="G266" s="237"/>
    </row>
    <row r="269" ht="15">
      <c r="F269" s="63"/>
    </row>
  </sheetData>
  <sheetProtection selectLockedCells="1" selectUnlockedCells="1"/>
  <mergeCells count="9"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Маргарита</cp:lastModifiedBy>
  <cp:lastPrinted>2015-12-08T07:07:44Z</cp:lastPrinted>
  <dcterms:created xsi:type="dcterms:W3CDTF">2015-03-03T08:02:55Z</dcterms:created>
  <dcterms:modified xsi:type="dcterms:W3CDTF">2015-12-08T07:08:20Z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